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RD--Budg. Control &amp; Approp Analysis Teams\BRD\Combined Statement\Combined Statement 2019\Part I\US Summary General Ledger\Uploaded to Web\"/>
    </mc:Choice>
  </mc:AlternateContent>
  <xr:revisionPtr revIDLastSave="0" documentId="13_ncr:1_{7E2FB709-58B1-4CB2-B735-1ABDD3FA5B4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 FYE Schedule 1 Final" sheetId="1" r:id="rId1"/>
    <sheet name="FYE Schedule 1 Prelim" sheetId="4" r:id="rId2"/>
    <sheet name="Sheet2" sheetId="2" r:id="rId3"/>
    <sheet name="Sheet3" sheetId="3" r:id="rId4"/>
  </sheets>
  <definedNames>
    <definedName name="_xlnm.Print_Area" localSheetId="0">' FYE Schedule 1 Final'!$A$1:$F$246</definedName>
    <definedName name="_xlnm.Print_Area" localSheetId="1">'FYE Schedule 1 Prelim'!$A$8:$F$253</definedName>
    <definedName name="_xlnm.Print_Titles" localSheetId="0">' FYE Schedule 1 Final'!$1:$7</definedName>
    <definedName name="_xlnm.Print_Titles" localSheetId="1">'FYE Schedule 1 Prelim'!$1:$7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7" i="1" l="1"/>
  <c r="F74" i="1"/>
  <c r="F75" i="1"/>
  <c r="F189" i="1"/>
  <c r="F181" i="1"/>
  <c r="F183" i="1"/>
  <c r="F185" i="1"/>
  <c r="F179" i="1"/>
  <c r="F219" i="1"/>
  <c r="F220" i="1"/>
  <c r="F194" i="1"/>
  <c r="B134" i="1"/>
  <c r="B145" i="1"/>
  <c r="B149" i="1"/>
  <c r="F149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B236" i="1"/>
  <c r="D134" i="1"/>
  <c r="B240" i="4"/>
  <c r="F240" i="4"/>
  <c r="F239" i="4"/>
  <c r="F238" i="4"/>
  <c r="F235" i="4"/>
  <c r="F234" i="4"/>
  <c r="F232" i="4"/>
  <c r="F230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1" i="4"/>
  <c r="F178" i="4"/>
  <c r="F175" i="4"/>
  <c r="F172" i="4"/>
  <c r="F163" i="4"/>
  <c r="B157" i="4"/>
  <c r="F157" i="4"/>
  <c r="F155" i="4"/>
  <c r="F154" i="4"/>
  <c r="F153" i="4"/>
  <c r="F148" i="4"/>
  <c r="F143" i="4"/>
  <c r="F139" i="4"/>
  <c r="D134" i="4"/>
  <c r="B134" i="4"/>
  <c r="F134" i="4"/>
  <c r="F133" i="4"/>
  <c r="F132" i="4"/>
  <c r="D123" i="4"/>
  <c r="B123" i="4"/>
  <c r="F121" i="4"/>
  <c r="F120" i="4"/>
  <c r="F119" i="4"/>
  <c r="F118" i="4"/>
  <c r="F115" i="4"/>
  <c r="D112" i="4"/>
  <c r="B112" i="4"/>
  <c r="B124" i="4"/>
  <c r="F111" i="4"/>
  <c r="F110" i="4"/>
  <c r="F109" i="4"/>
  <c r="D103" i="4"/>
  <c r="B103" i="4"/>
  <c r="F103" i="4"/>
  <c r="F97" i="4"/>
  <c r="F96" i="4"/>
  <c r="F95" i="4"/>
  <c r="F94" i="4"/>
  <c r="F93" i="4"/>
  <c r="F92" i="4"/>
  <c r="F91" i="4"/>
  <c r="F90" i="4"/>
  <c r="F89" i="4"/>
  <c r="F88" i="4"/>
  <c r="F87" i="4"/>
  <c r="F86" i="4"/>
  <c r="F83" i="4"/>
  <c r="F82" i="4"/>
  <c r="F81" i="4"/>
  <c r="F79" i="4"/>
  <c r="F73" i="4"/>
  <c r="F70" i="4"/>
  <c r="F67" i="4"/>
  <c r="F64" i="4"/>
  <c r="D59" i="4"/>
  <c r="B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6" i="4"/>
  <c r="D33" i="4"/>
  <c r="B33" i="4"/>
  <c r="F32" i="4"/>
  <c r="F31" i="4"/>
  <c r="F30" i="4"/>
  <c r="F29" i="4"/>
  <c r="F28" i="4"/>
  <c r="F27" i="4"/>
  <c r="D22" i="4"/>
  <c r="B22" i="4"/>
  <c r="F22" i="4"/>
  <c r="F21" i="4"/>
  <c r="F20" i="4"/>
  <c r="D17" i="4"/>
  <c r="B17" i="4"/>
  <c r="F17" i="4"/>
  <c r="F16" i="4"/>
  <c r="F59" i="4"/>
  <c r="F112" i="4"/>
  <c r="F33" i="4"/>
  <c r="F123" i="4"/>
  <c r="B145" i="4"/>
  <c r="B149" i="4"/>
  <c r="F149" i="4"/>
  <c r="D124" i="4"/>
  <c r="F124" i="4"/>
  <c r="D61" i="4"/>
  <c r="D104" i="4"/>
  <c r="D125" i="4"/>
  <c r="B165" i="4"/>
  <c r="F165" i="4"/>
  <c r="B61" i="4"/>
  <c r="F145" i="4"/>
  <c r="B104" i="4"/>
  <c r="F61" i="4"/>
  <c r="B166" i="4"/>
  <c r="B241" i="4"/>
  <c r="F241" i="4"/>
  <c r="F166" i="4"/>
  <c r="F104" i="4"/>
  <c r="B125" i="4"/>
  <c r="F125" i="4"/>
  <c r="B157" i="1"/>
  <c r="B165" i="1"/>
  <c r="F145" i="1"/>
  <c r="B166" i="1"/>
  <c r="B237" i="1"/>
  <c r="F134" i="1"/>
  <c r="F132" i="1"/>
  <c r="D123" i="1"/>
  <c r="D112" i="1"/>
  <c r="D103" i="1"/>
  <c r="D59" i="1"/>
  <c r="D33" i="1"/>
  <c r="D22" i="1"/>
  <c r="D17" i="1"/>
  <c r="D124" i="1"/>
  <c r="D61" i="1"/>
  <c r="D104" i="1"/>
  <c r="F236" i="1"/>
  <c r="F234" i="1"/>
  <c r="F233" i="1"/>
  <c r="F230" i="1"/>
  <c r="F229" i="1"/>
  <c r="F227" i="1"/>
  <c r="F225" i="1"/>
  <c r="F223" i="1"/>
  <c r="F222" i="1"/>
  <c r="F221" i="1"/>
  <c r="F202" i="1"/>
  <c r="F201" i="1"/>
  <c r="F200" i="1"/>
  <c r="F199" i="1"/>
  <c r="F198" i="1"/>
  <c r="F197" i="1"/>
  <c r="F196" i="1"/>
  <c r="F195" i="1"/>
  <c r="F193" i="1"/>
  <c r="F192" i="1"/>
  <c r="F191" i="1"/>
  <c r="F187" i="1"/>
  <c r="F176" i="1"/>
  <c r="F173" i="1"/>
  <c r="F170" i="1"/>
  <c r="F165" i="1"/>
  <c r="F163" i="1"/>
  <c r="F157" i="1"/>
  <c r="F155" i="1"/>
  <c r="F154" i="1"/>
  <c r="F153" i="1"/>
  <c r="F148" i="1"/>
  <c r="F143" i="1"/>
  <c r="F139" i="1"/>
  <c r="F133" i="1"/>
  <c r="F121" i="1"/>
  <c r="F120" i="1"/>
  <c r="F119" i="1"/>
  <c r="F118" i="1"/>
  <c r="F115" i="1"/>
  <c r="B123" i="1"/>
  <c r="F123" i="1"/>
  <c r="F111" i="1"/>
  <c r="F110" i="1"/>
  <c r="F109" i="1"/>
  <c r="B112" i="1"/>
  <c r="F97" i="1"/>
  <c r="F96" i="1"/>
  <c r="F95" i="1"/>
  <c r="F94" i="1"/>
  <c r="F93" i="1"/>
  <c r="F92" i="1"/>
  <c r="F91" i="1"/>
  <c r="F90" i="1"/>
  <c r="F89" i="1"/>
  <c r="F88" i="1"/>
  <c r="F87" i="1"/>
  <c r="F86" i="1"/>
  <c r="F83" i="1"/>
  <c r="F82" i="1"/>
  <c r="F81" i="1"/>
  <c r="F79" i="1"/>
  <c r="F73" i="1"/>
  <c r="B103" i="1"/>
  <c r="F103" i="1"/>
  <c r="F70" i="1"/>
  <c r="F67" i="1"/>
  <c r="F64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1" i="1"/>
  <c r="F40" i="1"/>
  <c r="F39" i="1"/>
  <c r="B59" i="1"/>
  <c r="F59" i="1"/>
  <c r="F36" i="1"/>
  <c r="F32" i="1"/>
  <c r="F31" i="1"/>
  <c r="F29" i="1"/>
  <c r="F28" i="1"/>
  <c r="F27" i="1"/>
  <c r="B33" i="1"/>
  <c r="F33" i="1"/>
  <c r="F21" i="1"/>
  <c r="F20" i="1"/>
  <c r="B22" i="1"/>
  <c r="F22" i="1"/>
  <c r="B17" i="1"/>
  <c r="F16" i="1"/>
  <c r="D125" i="1"/>
  <c r="B124" i="1"/>
  <c r="F124" i="1"/>
  <c r="B61" i="1"/>
  <c r="B104" i="1"/>
  <c r="B125" i="1"/>
  <c r="F112" i="1"/>
  <c r="F17" i="1"/>
  <c r="F125" i="1"/>
  <c r="F166" i="1"/>
  <c r="F61" i="1"/>
  <c r="F104" i="1"/>
</calcChain>
</file>

<file path=xl/sharedStrings.xml><?xml version="1.0" encoding="utf-8"?>
<sst xmlns="http://schemas.openxmlformats.org/spreadsheetml/2006/main" count="451" uniqueCount="244">
  <si>
    <t>UNITED STATES CENTRAL SUMMARY GENERAL LEDGER ACCOUNT BALANCES</t>
  </si>
  <si>
    <t xml:space="preserve"> </t>
  </si>
  <si>
    <t xml:space="preserve">         BALANCE</t>
  </si>
  <si>
    <t>ITEM</t>
  </si>
  <si>
    <t>NET CHANGE</t>
  </si>
  <si>
    <t>ASSET ACCOUNTS</t>
  </si>
  <si>
    <t xml:space="preserve">Cash and monetary assets: </t>
  </si>
  <si>
    <t>810400 U.S. Treasury Operating Cash - JP Morgan Chase……..……………………………………….</t>
  </si>
  <si>
    <t>810300 Supplementary Financing Program Account……………………………………</t>
  </si>
  <si>
    <t>810500 Repurchase Agreement (REPO)……………………………………………………</t>
  </si>
  <si>
    <t>810600 Term Investment Account…………………………………………………………..</t>
  </si>
  <si>
    <t>810700 Short-Term Cash Investments………………………………………………………</t>
  </si>
  <si>
    <t>Special drawing rights:</t>
  </si>
  <si>
    <t>Reserve position on the U.S. quota in the IMF:</t>
  </si>
  <si>
    <t xml:space="preserve">  U.S. subscription to the International Monetary Fund:</t>
  </si>
  <si>
    <t xml:space="preserve">811400 Investment in the International Monetary Fund (IMF) - </t>
  </si>
  <si>
    <t xml:space="preserve">811700 Receivable/Payable for Interim Maintenance of </t>
  </si>
  <si>
    <t>Loans to the International Monetary Fund:</t>
  </si>
  <si>
    <t>Other cash and monetary assets:</t>
  </si>
  <si>
    <t>812400 Transit Account - Other U.S. Treasury Monetary Assets…………………………</t>
  </si>
  <si>
    <t>812500 Mutilated Paper Currency held by the Bureau of Engraving</t>
  </si>
  <si>
    <t>812600 Transit Account - Mutilated Paper Currency……………………………………………</t>
  </si>
  <si>
    <t xml:space="preserve">      1050   Bureau of Engraving and Printing Accountability for U.S. Notes..…</t>
  </si>
  <si>
    <t xml:space="preserve">      1060   U.S. Treasury time deposits, foreign depositaries……...…………..</t>
  </si>
  <si>
    <t xml:space="preserve">      1065   U.S. Treasury Time Deposits, Minority Bank Depositaries (EFTPS)..</t>
  </si>
  <si>
    <t>813300 Funds Held Outside of Treasury (Budgetary)</t>
  </si>
  <si>
    <t xml:space="preserve">     </t>
  </si>
  <si>
    <t>Guaranteed Loan Financing</t>
  </si>
  <si>
    <t>Direct Loan Financing</t>
  </si>
  <si>
    <t>Miscellaneous asset accounts:</t>
  </si>
  <si>
    <t>816100 Foreign Depositary Banks Unclassified Items</t>
  </si>
  <si>
    <t>816200 Federal Reserve Banks, Deferred Items</t>
  </si>
  <si>
    <t>816400 Transfer of Cash between Federal Reserve Bank…….……………..</t>
  </si>
  <si>
    <t>816500 Transit Account, U.S. Treasury Miscellaneous Assets…....…………</t>
  </si>
  <si>
    <t>816600 Transit Account, U.S. Treasury - Owned Gold……..………………..</t>
  </si>
  <si>
    <t>816800 Gold Certificate Fund, Board of Governors of the</t>
  </si>
  <si>
    <t>816900 Foreign Transactions (FT) - Collection and Disbursements X7000………………………..</t>
  </si>
  <si>
    <t>817100 Receivable on U.S. Treasury Securities…………………………………………………….</t>
  </si>
  <si>
    <t>817200 Receivable for Forged, or Incorrect Payment of all</t>
  </si>
  <si>
    <t>817300 Deferred Charge/Credit, Loans to IMF……………………………………………..</t>
  </si>
  <si>
    <t>817500 Deposits in Transit Difference Suspense…………...…………………</t>
  </si>
  <si>
    <t>817700 Deposits in Suspense, Electronic Funds Transfer (OFAC)………………………………</t>
  </si>
  <si>
    <t>817800 Deposits in Suspense, Electronic Funds Transfer………………………………..</t>
  </si>
  <si>
    <t>818100 Transit Account - EFT FMS……………………………………………………………….</t>
  </si>
  <si>
    <t>818300 Cash Receivable, Federal Tax Deposits, Internal Revenue Service..</t>
  </si>
  <si>
    <t>818400 Transit Account - Foreign Restorations TFC's………...………………</t>
  </si>
  <si>
    <t>818500 Special Reclassification and Write Off of Aged Receipt Accounts</t>
  </si>
  <si>
    <t xml:space="preserve">     and Other Outstanding Differences……………………………………</t>
  </si>
  <si>
    <t>818600 Special Reclassification and Write Off Procedures…………………</t>
  </si>
  <si>
    <t>EXCESS OF LIABILITIES</t>
  </si>
  <si>
    <t>Budget and off-budget financing:</t>
  </si>
  <si>
    <t>Transactions not applied to current year's surplus or deficit:</t>
  </si>
  <si>
    <t>870200 Profit on the sale of Gold……………………………………………………………………….</t>
  </si>
  <si>
    <t>870400 Proceeds from Sale of Loan assets with Recourse......................................</t>
  </si>
  <si>
    <t xml:space="preserve">        Total transactions not applied to current year's surplus</t>
  </si>
  <si>
    <t>LIABILITY ACCOUNTS</t>
  </si>
  <si>
    <t>Borrowing from the public:</t>
  </si>
  <si>
    <t xml:space="preserve"> Treasury securities, issued under general Financing authorities:</t>
  </si>
  <si>
    <t xml:space="preserve"> Plus Premium on Treasury Securities:</t>
  </si>
  <si>
    <t xml:space="preserve">   </t>
  </si>
  <si>
    <t>820500 Deferred Interest (Premium) on Public Debt Subscriptions, U.S.</t>
  </si>
  <si>
    <t xml:space="preserve"> Less:</t>
  </si>
  <si>
    <t xml:space="preserve"> Discount on Treasury Securities:</t>
  </si>
  <si>
    <t xml:space="preserve">  Agency securities, issued under special financing authorities</t>
  </si>
  <si>
    <t>Deduct:</t>
  </si>
  <si>
    <t>Federal securities held as investments of government accounts</t>
  </si>
  <si>
    <t>821500 Investment in Certain Deposit Funds</t>
  </si>
  <si>
    <t xml:space="preserve">        Total Federal securities held as investments of government </t>
  </si>
  <si>
    <t>Less</t>
  </si>
  <si>
    <t xml:space="preserve"> Discount on Federal Securities:</t>
  </si>
  <si>
    <t>821800 Discount on Federal Securities Held as Investments</t>
  </si>
  <si>
    <t xml:space="preserve">         Net Federal securities held as investments of government </t>
  </si>
  <si>
    <t>Accrued interest payable to the public:</t>
  </si>
  <si>
    <t>822500 Accrued Interest Payable on Exchange of Deferred Public</t>
  </si>
  <si>
    <t>Allocations of special drawing rights:</t>
  </si>
  <si>
    <t>Deposit funds:</t>
  </si>
  <si>
    <t>Miscellaneous liability accounts:</t>
  </si>
  <si>
    <t>824000 Corporate Securities and Interest Checks Outstanding………………………………</t>
  </si>
  <si>
    <t>824100 Transit Account - Symbol/Serial Payment</t>
  </si>
  <si>
    <t xml:space="preserve">                 Edit Discrepancies on U.S. Treasury Checks...............................................</t>
  </si>
  <si>
    <t xml:space="preserve">     U.S. Treasury checks............................................................................................</t>
  </si>
  <si>
    <t>824300 Transit Account - Payment of U.S. Treasury Checks Without</t>
  </si>
  <si>
    <t xml:space="preserve">     Issue Data…………………………….........................................................................................</t>
  </si>
  <si>
    <t>824400 Disbursing Officers Checks Outstanding - Unfunded Accounts</t>
  </si>
  <si>
    <t>824500 Transit Account - Payment of U.S. Treasury Checks Pending</t>
  </si>
  <si>
    <t xml:space="preserve">     Archive Retrieval (Deferred Payments)..................................................................................</t>
  </si>
  <si>
    <t>824600 Transit Accounts - Adjustment of U.S. Treasury Check Payments</t>
  </si>
  <si>
    <t>824700 Transit Account - Uncollectable Payment Amount Discrepancies</t>
  </si>
  <si>
    <t xml:space="preserve">     on US Treasury Checks……………………………………………………………………………………..</t>
  </si>
  <si>
    <t xml:space="preserve">     8025    Coinage Metal Accounts Payable……………………………………….</t>
  </si>
  <si>
    <t>825200 Disbursing Officers' Payments - Electronic Funds Transfer……………………………………….</t>
  </si>
  <si>
    <t xml:space="preserve">     8034    Postal money orders outstanding - Estimates……………………….</t>
  </si>
  <si>
    <t>825400 Payment Vouchers on Letters of Credit Outstanding………………………………………………….</t>
  </si>
  <si>
    <t>825600 Deferred Receipt and Outlay Transactions U.S. Postal Service……………………………………………………</t>
  </si>
  <si>
    <t>825800 Transfer of Unprocessed U.S. Treasury Checks - Unclassified…………………………………</t>
  </si>
  <si>
    <t>825900 Transit Account - Unclassified Charges, EFT………………………….</t>
  </si>
  <si>
    <t>826000 Transit Account - Unclassified Receipts and Outlay</t>
  </si>
  <si>
    <t xml:space="preserve">     Telegraphic Reports............................................................................</t>
  </si>
  <si>
    <t>826100 Transit Account - Checks on U.S. Treasury Cashed - Unclassified……………………………</t>
  </si>
  <si>
    <t>826200 Transit Account - Suspense Items, U.S. Treasury</t>
  </si>
  <si>
    <t xml:space="preserve">     8071    Transit account - Check, Returned Items LP Data…………………..</t>
  </si>
  <si>
    <t>826300 Transfer of U.S. Treasury Check Data</t>
  </si>
  <si>
    <t xml:space="preserve">826400 Transit Account - Transfer of Symbol/Serial Misread Between </t>
  </si>
  <si>
    <t xml:space="preserve">     CP&amp;R systems…………………………………………………………………………………………………………….</t>
  </si>
  <si>
    <t>826500 Adjustment of U.S. Treasury Check Data………………………………………………………………</t>
  </si>
  <si>
    <t>826600 Suspense Items, Invalid Agency Location Codes…………………………………………………………</t>
  </si>
  <si>
    <t>826700 Transit Account - Borrowing from FFB and Treasury…………………………………………….</t>
  </si>
  <si>
    <t>826900 Cash-Link Miscellaneous Transfers………………………………………………………………….</t>
  </si>
  <si>
    <t>827000 Transit Account - Unprocessed Cash Link Restorations………………………………….</t>
  </si>
  <si>
    <t>827100 Cash-Link ACH Transfers……………………………………………………………………………….</t>
  </si>
  <si>
    <t>827300 Federal Reserve - Electronic Tax Application Settlement………………………………………………..</t>
  </si>
  <si>
    <t>827400 Cash-Link ACH Receiver Book Entry………………………………………………………….</t>
  </si>
  <si>
    <t>827500 Cash-Link ACH Receiver Suspense………..…………………………..</t>
  </si>
  <si>
    <t>827600 Cash-Link ACH Receiver PAD (Pre-Authorized Debit)…………………………………………………..</t>
  </si>
  <si>
    <t>827900 Miscellaneous Liability Accounts - BPD…………………..……………</t>
  </si>
  <si>
    <t>828100 Transit Account - Statement of Accountability</t>
  </si>
  <si>
    <t>828200 Transit Account - Statement of Accountability</t>
  </si>
  <si>
    <t>828400 Exchange Receipts and Payments by U.S. Disbursing Officers…………………………………….</t>
  </si>
  <si>
    <t>828500 Transit Account - Payment by One Disbursing Officer for Account</t>
  </si>
  <si>
    <t xml:space="preserve">     of Another Disbursing Officer, Division of Disbursement and</t>
  </si>
  <si>
    <t>withdrawals are reflected as processed.</t>
  </si>
  <si>
    <t>Gold Certificates are fully backed by Reserve Gold.</t>
  </si>
  <si>
    <t>818000 Transit Account - Unclassified Receipts, EFT………………………………………………</t>
  </si>
  <si>
    <t>824200 Transit Account - Payment Account Discrepancies on</t>
  </si>
  <si>
    <t>828300 Transit Account - Discrepancies in U.S. Disbursing</t>
  </si>
  <si>
    <t>814500 Non-Federal Securities of the National Railroad Retirement</t>
  </si>
  <si>
    <t>1  Major sources of information used to determine Treasury's operating cash include Federal Reserve Banks, the Treasury Regional Finance Centers,</t>
  </si>
  <si>
    <t>2  The difference between Gold and Gold Certificates represents 100,000 fine troy ounces of unmonetized gold held by the U.S. Mint as assurance that</t>
  </si>
  <si>
    <t>3  Rounding differences are due to system application errors</t>
  </si>
  <si>
    <t>September 30, 2017</t>
  </si>
  <si>
    <t>BALANCE</t>
  </si>
  <si>
    <t>r  Revised</t>
  </si>
  <si>
    <t>September 30, 2018</t>
  </si>
  <si>
    <t>r</t>
  </si>
  <si>
    <t xml:space="preserve">the Internal Revenue Service Centers, the Bureau of the Fiscal Service and various electronic systems.  Deposits are reflected as received and </t>
  </si>
  <si>
    <t>Preliminary 10/19/2018</t>
  </si>
  <si>
    <t>810100 + 810200 U.S. Treasury operating cash - Federal Reserve Accounts</t>
  </si>
  <si>
    <t xml:space="preserve">        Balance</t>
  </si>
  <si>
    <t>811000 Holdings of Special Drawing Rights</t>
  </si>
  <si>
    <t>811100 SDR Certificates Issued to Federal Reserve Banks</t>
  </si>
  <si>
    <t xml:space="preserve">     Direct Quota Payments</t>
  </si>
  <si>
    <t>811500 Investment in the IMF - Maintenance of Value Adjustments</t>
  </si>
  <si>
    <t>811600 Due IMF for Subscriptions and Drawing (Letter of Credit)</t>
  </si>
  <si>
    <t xml:space="preserve">     Value Adjustments, IMF</t>
  </si>
  <si>
    <t>811800 Dollar Deposits with the IMF</t>
  </si>
  <si>
    <t>811900 Loans to the IMF</t>
  </si>
  <si>
    <t>812200 Other U.S. Treasury Monetary Assets</t>
  </si>
  <si>
    <t>812300 General Depositaries - Deferred Accounts</t>
  </si>
  <si>
    <t xml:space="preserve">     and Printing</t>
  </si>
  <si>
    <t>812900 Cash Accountability of Disbursing and Collecting Officers</t>
  </si>
  <si>
    <t>813000 RFC Accountability</t>
  </si>
  <si>
    <t>813200 Change in Non-Federal Securities (Market Value)</t>
  </si>
  <si>
    <t>813400 Transit Account - Transfers of Cash - U.S. Disbursing Officers</t>
  </si>
  <si>
    <t>813500 Offset of Change in Non-Federal Securities</t>
  </si>
  <si>
    <t>813600 + 813700 + 813800 Exchange Stabilization Fund</t>
  </si>
  <si>
    <t>813900 Revaluation of Investments in Exchange Stabilization Fund</t>
  </si>
  <si>
    <t>814000 Cash Accountability for USDO - Charleston</t>
  </si>
  <si>
    <t>814100 Cash Accountability for USDO - Bangkok</t>
  </si>
  <si>
    <t>814200 Cash Accountability for the Bureau of Engraving and Printing</t>
  </si>
  <si>
    <t xml:space="preserve">        Total other cash and monetary assets</t>
  </si>
  <si>
    <t xml:space="preserve">          Total cash and monetary assets</t>
  </si>
  <si>
    <t xml:space="preserve">     Investment Trust</t>
  </si>
  <si>
    <t xml:space="preserve">815000 Net activity, Guaranteed Loan Financing </t>
  </si>
  <si>
    <t>815500 Net activity, Direct Loan Financing</t>
  </si>
  <si>
    <t>816000 U.S. Treasury Miscellaneous Assets</t>
  </si>
  <si>
    <t xml:space="preserve">816700 U.S. Treasury - Owned Gold </t>
  </si>
  <si>
    <t>817000 U.S. Currency with the IMF</t>
  </si>
  <si>
    <t xml:space="preserve">     U. S. Government checks</t>
  </si>
  <si>
    <t>817400 Deposits in Transit to the Treasury Account</t>
  </si>
  <si>
    <t>817800 Deposits in Suspense, Electronic Funds Transfer</t>
  </si>
  <si>
    <t>817900 E-Commerce Collections</t>
  </si>
  <si>
    <t>818000 Transit Account - Unclassified Receipts, EFT</t>
  </si>
  <si>
    <t>818200 Undistributed Disbursing Transactions (SOT, FMS-224 Revised)</t>
  </si>
  <si>
    <t xml:space="preserve">        Total miscellaneous asset accounts</t>
  </si>
  <si>
    <t xml:space="preserve">          Total asset accounts</t>
  </si>
  <si>
    <t>831000 Accumulated Excess of Liabilities</t>
  </si>
  <si>
    <t>850100 Net Receipts</t>
  </si>
  <si>
    <t>860100 Net Outlays</t>
  </si>
  <si>
    <t xml:space="preserve">        Total budget and off-budget financing</t>
  </si>
  <si>
    <t>870100 Seigniorage</t>
  </si>
  <si>
    <t>870500 Net Gain/Loss on IMF Loan Valuation Adjustment</t>
  </si>
  <si>
    <t>870800 Special Reclass and Write-Off of Aged Budget Clearing Accounts</t>
  </si>
  <si>
    <t>870900 Premium/Discount on Early Buyback of U.S. Treasury Securities</t>
  </si>
  <si>
    <t>871000 Net Gain/Loss on IMF Quota</t>
  </si>
  <si>
    <t xml:space="preserve">        or deficit</t>
  </si>
  <si>
    <t xml:space="preserve">          Total excess of liabilities (+) or assets (-)</t>
  </si>
  <si>
    <t xml:space="preserve">            Total assets and excess of liabilities</t>
  </si>
  <si>
    <t xml:space="preserve">820100 + 820400 Debt Held by the Public </t>
  </si>
  <si>
    <t>820300 Intragovernmental Holdings</t>
  </si>
  <si>
    <t xml:space="preserve">     Treasury securities</t>
  </si>
  <si>
    <t>820600 Deferred Interest (Discount) on U.S. Treasury Securities</t>
  </si>
  <si>
    <t xml:space="preserve">            Total Treasury securities net of premium and discount</t>
  </si>
  <si>
    <t>821000 Principal of Outstanding Agency Securities</t>
  </si>
  <si>
    <t xml:space="preserve">        Total Federal securities</t>
  </si>
  <si>
    <t>821600 Investment of Government Accounts in Public Debt Securities</t>
  </si>
  <si>
    <t>821700 Investment of Government Accounts in Agency Securities</t>
  </si>
  <si>
    <t xml:space="preserve">        accounts</t>
  </si>
  <si>
    <t xml:space="preserve">     in Government Accounts</t>
  </si>
  <si>
    <t xml:space="preserve">         accounts less discount</t>
  </si>
  <si>
    <t xml:space="preserve">          Total borrowing from the public</t>
  </si>
  <si>
    <t xml:space="preserve">     Debt Subscriptions, United States Treasury Securities</t>
  </si>
  <si>
    <t>823000 Allocation of Special Drawing Rights</t>
  </si>
  <si>
    <t xml:space="preserve">823500 + 823600 + 823700 Deposit Funds </t>
  </si>
  <si>
    <t xml:space="preserve">     of Four-Digit Symbols</t>
  </si>
  <si>
    <t xml:space="preserve">     with Federal Reserve Banks</t>
  </si>
  <si>
    <t>825000 Transit Accounts - U.S. Treasury Check Discrepancies</t>
  </si>
  <si>
    <t>825300 Postal Money Orders Outstanding - Actual</t>
  </si>
  <si>
    <t>825700 Unamortized Premium (Discount) on Public Debt Securities</t>
  </si>
  <si>
    <t>827700 Check Claims (Suspense)</t>
  </si>
  <si>
    <t>827800 Tennessee Valley Authority Alternative Financing Transactions</t>
  </si>
  <si>
    <t xml:space="preserve">                 (Department of Defense - Air Force)</t>
  </si>
  <si>
    <t xml:space="preserve">                 (Department of Defense - Army)</t>
  </si>
  <si>
    <t xml:space="preserve">     Officers' Accounts</t>
  </si>
  <si>
    <t xml:space="preserve">     U.S. Disbursing Officers - Not Yet Classified</t>
  </si>
  <si>
    <t>828600 Capital Transfer Account</t>
  </si>
  <si>
    <t xml:space="preserve">        Total miscellaneous liability accounts</t>
  </si>
  <si>
    <t xml:space="preserve">            Total liability accounts</t>
  </si>
  <si>
    <r>
      <t xml:space="preserve"> U.S. Treasury operating cash: </t>
    </r>
    <r>
      <rPr>
        <vertAlign val="superscript"/>
        <sz val="11"/>
        <rFont val="Calibri"/>
        <family val="2"/>
        <scheme val="minor"/>
      </rPr>
      <t xml:space="preserve"> 1</t>
    </r>
  </si>
  <si>
    <r>
      <t xml:space="preserve">                 Federal Reserve System  </t>
    </r>
    <r>
      <rPr>
        <vertAlign val="superscript"/>
        <sz val="11"/>
        <rFont val="Calibri"/>
        <family val="2"/>
        <scheme val="minor"/>
      </rPr>
      <t>2</t>
    </r>
  </si>
  <si>
    <r>
      <t xml:space="preserve">        Total Treasury securities outstanding </t>
    </r>
    <r>
      <rPr>
        <vertAlign val="superscript"/>
        <sz val="11"/>
        <rFont val="Calibri"/>
        <family val="2"/>
        <scheme val="minor"/>
      </rPr>
      <t>3</t>
    </r>
  </si>
  <si>
    <t>2  The difference between Gold and Gold Certificates represents 100,000 fine troy ounces of unmonetized gold held by the U.S. Mint as</t>
  </si>
  <si>
    <t>1  Major sources of information used to determine Treasury's operating cash include Federal Reserve Banks, the Treasury Regional</t>
  </si>
  <si>
    <t>828700 PIR FRB Book Transfer</t>
  </si>
  <si>
    <t xml:space="preserve">823500 + 823600 + 823700 + 823800 Deposit Funds </t>
  </si>
  <si>
    <t xml:space="preserve">    assurance that Gold Certificates are fully backed by Reserve Gold.</t>
  </si>
  <si>
    <t>r   Revised</t>
  </si>
  <si>
    <t xml:space="preserve">    Finance Centers, the Internal Revenue Service Centers, the Bureau of the Fiscal Service and various electronic systems.  Deposits are</t>
  </si>
  <si>
    <t xml:space="preserve">    reflected as received and withdrawals are reflected as processed.</t>
  </si>
  <si>
    <t>September 30, 2019</t>
  </si>
  <si>
    <t>827200 Cash-Link, FRB Book Entry Transfer…</t>
  </si>
  <si>
    <t>827300 Federal Reserve - Electronic Tax Application Settlement…</t>
  </si>
  <si>
    <t>824900 Non-Budgetary Impact Accounts………………………………………………</t>
  </si>
  <si>
    <t xml:space="preserve">     Archive Retrieval (Deferred Payments)...........................................</t>
  </si>
  <si>
    <t>825200 Disbursing Officers' Payments - Electronic Funds Transfer…...</t>
  </si>
  <si>
    <t>825800 Transfer of Unprocessed U.S. Treasury Checks - Unclassified………</t>
  </si>
  <si>
    <t>826100 Transit Account - Checks on U.S. Treasury Cashed - Unclassified…</t>
  </si>
  <si>
    <t xml:space="preserve">     CP&amp;R systems……………………………………………………………………………………</t>
  </si>
  <si>
    <t>826500 Adjustment of U.S. Treasury Check Data………………………………………</t>
  </si>
  <si>
    <t>826600 Suspense Items, Invalid Agency Location Codes…………………………</t>
  </si>
  <si>
    <t>826700 Transit Account - Borrowing from FFB and Treasury……………………</t>
  </si>
  <si>
    <t>826900 Cash-Link Miscellaneous Transfers………………………………………………</t>
  </si>
  <si>
    <t>827000 Transit Account - Unprocessed Cash Link Restorations………………</t>
  </si>
  <si>
    <t>827100 Cash-Link ACH Transfers………………………………………………………………</t>
  </si>
  <si>
    <t xml:space="preserve">     Telegraphic Reports........................................................................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</si>
</sst>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mbria"/>
      <family val="1"/>
      <scheme val="maj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83">
    <xf numFmtId="0" fontId="0" fillId="0" borderId="0" xfId="0"/>
    <xf numFmtId="2" fontId="4" fillId="0" borderId="0" xfId="2" applyNumberFormat="1" applyFont="1" applyProtection="1">
      <protection locked="0"/>
    </xf>
    <xf numFmtId="43" fontId="4" fillId="0" borderId="0" xfId="1" applyFont="1" applyProtection="1">
      <protection locked="0"/>
    </xf>
    <xf numFmtId="43" fontId="2" fillId="0" borderId="0" xfId="1" applyFont="1"/>
    <xf numFmtId="2" fontId="2" fillId="0" borderId="0" xfId="2" applyNumberFormat="1" applyFont="1" applyProtection="1">
      <protection locked="0"/>
    </xf>
    <xf numFmtId="43" fontId="2" fillId="0" borderId="0" xfId="1" applyFont="1" applyBorder="1" applyProtection="1">
      <protection locked="0"/>
    </xf>
    <xf numFmtId="0" fontId="2" fillId="0" borderId="0" xfId="2" applyFont="1"/>
    <xf numFmtId="0" fontId="8" fillId="0" borderId="0" xfId="0" applyFont="1"/>
    <xf numFmtId="43" fontId="8" fillId="0" borderId="0" xfId="1" applyFont="1"/>
    <xf numFmtId="2" fontId="4" fillId="0" borderId="0" xfId="2" applyNumberFormat="1" applyFont="1" applyAlignment="1" applyProtection="1">
      <alignment horizontal="left"/>
      <protection locked="0"/>
    </xf>
    <xf numFmtId="2" fontId="2" fillId="0" borderId="0" xfId="2" applyNumberFormat="1" applyFont="1" applyBorder="1" applyAlignment="1" applyProtection="1">
      <alignment horizontal="left"/>
      <protection locked="0"/>
    </xf>
    <xf numFmtId="0" fontId="2" fillId="0" borderId="0" xfId="2" applyFont="1" applyAlignment="1">
      <alignment horizontal="left"/>
    </xf>
    <xf numFmtId="0" fontId="8" fillId="0" borderId="0" xfId="0" applyFont="1" applyAlignment="1">
      <alignment horizontal="left"/>
    </xf>
    <xf numFmtId="2" fontId="2" fillId="0" borderId="0" xfId="2" applyNumberFormat="1" applyFont="1" applyBorder="1" applyProtection="1">
      <protection locked="0"/>
    </xf>
    <xf numFmtId="0" fontId="2" fillId="0" borderId="0" xfId="2" applyFont="1" applyBorder="1"/>
    <xf numFmtId="2" fontId="7" fillId="0" borderId="0" xfId="2" applyNumberFormat="1" applyFont="1" applyBorder="1" applyAlignment="1" applyProtection="1">
      <alignment horizontal="center"/>
      <protection locked="0"/>
    </xf>
    <xf numFmtId="0" fontId="8" fillId="0" borderId="0" xfId="0" applyFont="1" applyBorder="1"/>
    <xf numFmtId="43" fontId="8" fillId="0" borderId="0" xfId="1" applyFont="1" applyBorder="1"/>
    <xf numFmtId="0" fontId="8" fillId="0" borderId="0" xfId="0" applyFont="1" applyBorder="1" applyAlignment="1">
      <alignment horizontal="left"/>
    </xf>
    <xf numFmtId="4" fontId="8" fillId="0" borderId="0" xfId="1" applyNumberFormat="1" applyFont="1" applyBorder="1"/>
    <xf numFmtId="4" fontId="4" fillId="0" borderId="0" xfId="1" applyNumberFormat="1" applyFont="1" applyProtection="1">
      <protection locked="0"/>
    </xf>
    <xf numFmtId="4" fontId="2" fillId="0" borderId="0" xfId="1" applyNumberFormat="1" applyFont="1" applyProtection="1">
      <protection locked="0"/>
    </xf>
    <xf numFmtId="4" fontId="2" fillId="0" borderId="0" xfId="1" applyNumberFormat="1" applyFont="1" applyBorder="1" applyProtection="1">
      <protection locked="0"/>
    </xf>
    <xf numFmtId="4" fontId="8" fillId="0" borderId="0" xfId="1" applyNumberFormat="1" applyFont="1"/>
    <xf numFmtId="4" fontId="2" fillId="0" borderId="0" xfId="1" applyNumberFormat="1" applyFont="1"/>
    <xf numFmtId="4" fontId="8" fillId="0" borderId="0" xfId="0" applyNumberFormat="1" applyFont="1"/>
    <xf numFmtId="2" fontId="2" fillId="0" borderId="4" xfId="2" applyNumberFormat="1" applyFont="1" applyBorder="1" applyProtection="1">
      <protection locked="0"/>
    </xf>
    <xf numFmtId="43" fontId="7" fillId="0" borderId="5" xfId="1" applyFont="1" applyBorder="1" applyAlignment="1" applyProtection="1">
      <protection locked="0"/>
    </xf>
    <xf numFmtId="43" fontId="7" fillId="0" borderId="6" xfId="1" applyFont="1" applyBorder="1" applyAlignment="1" applyProtection="1">
      <protection locked="0"/>
    </xf>
    <xf numFmtId="4" fontId="2" fillId="0" borderId="7" xfId="1" applyNumberFormat="1" applyFont="1" applyBorder="1" applyProtection="1">
      <protection locked="0"/>
    </xf>
    <xf numFmtId="2" fontId="7" fillId="0" borderId="8" xfId="2" applyNumberFormat="1" applyFont="1" applyBorder="1" applyAlignment="1" applyProtection="1">
      <alignment horizontal="center"/>
      <protection locked="0"/>
    </xf>
    <xf numFmtId="4" fontId="7" fillId="0" borderId="11" xfId="1" applyNumberFormat="1" applyFont="1" applyBorder="1" applyAlignment="1" applyProtection="1">
      <alignment horizontal="center"/>
      <protection locked="0"/>
    </xf>
    <xf numFmtId="2" fontId="8" fillId="0" borderId="0" xfId="2" applyNumberFormat="1" applyFont="1" applyBorder="1" applyProtection="1">
      <protection locked="0"/>
    </xf>
    <xf numFmtId="43" fontId="8" fillId="0" borderId="0" xfId="1" applyFont="1" applyBorder="1" applyProtection="1">
      <protection locked="0"/>
    </xf>
    <xf numFmtId="2" fontId="8" fillId="0" borderId="0" xfId="2" applyNumberFormat="1" applyFont="1" applyBorder="1" applyAlignment="1" applyProtection="1">
      <alignment horizontal="left"/>
      <protection locked="0"/>
    </xf>
    <xf numFmtId="4" fontId="8" fillId="0" borderId="0" xfId="1" applyNumberFormat="1" applyFont="1" applyBorder="1" applyProtection="1">
      <protection locked="0"/>
    </xf>
    <xf numFmtId="2" fontId="8" fillId="0" borderId="0" xfId="2" applyNumberFormat="1" applyFont="1" applyBorder="1"/>
    <xf numFmtId="2" fontId="8" fillId="0" borderId="0" xfId="2" applyNumberFormat="1" applyFont="1" applyBorder="1" applyAlignment="1">
      <alignment horizontal="left"/>
    </xf>
    <xf numFmtId="2" fontId="8" fillId="0" borderId="0" xfId="2" applyNumberFormat="1" applyFont="1" applyBorder="1" applyAlignment="1">
      <alignment horizontal="left" indent="1"/>
    </xf>
    <xf numFmtId="43" fontId="8" fillId="0" borderId="0" xfId="1" quotePrefix="1" applyFont="1" applyBorder="1"/>
    <xf numFmtId="4" fontId="8" fillId="0" borderId="0" xfId="2" applyNumberFormat="1" applyFont="1" applyBorder="1" applyAlignment="1">
      <alignment horizontal="left"/>
    </xf>
    <xf numFmtId="4" fontId="8" fillId="0" borderId="0" xfId="1" quotePrefix="1" applyNumberFormat="1" applyFont="1" applyBorder="1"/>
    <xf numFmtId="2" fontId="8" fillId="0" borderId="0" xfId="2" applyNumberFormat="1" applyFont="1" applyBorder="1" applyAlignment="1" applyProtection="1">
      <alignment horizontal="left" indent="1"/>
      <protection locked="0"/>
    </xf>
    <xf numFmtId="2" fontId="8" fillId="3" borderId="0" xfId="2" applyNumberFormat="1" applyFont="1" applyFill="1" applyBorder="1" applyAlignment="1" applyProtection="1">
      <alignment horizontal="left" indent="1"/>
      <protection locked="0"/>
    </xf>
    <xf numFmtId="4" fontId="8" fillId="0" borderId="1" xfId="1" quotePrefix="1" applyNumberFormat="1" applyFont="1" applyBorder="1"/>
    <xf numFmtId="4" fontId="8" fillId="0" borderId="0" xfId="1" applyNumberFormat="1" applyFont="1" applyBorder="1" applyAlignment="1">
      <alignment horizontal="left"/>
    </xf>
    <xf numFmtId="4" fontId="8" fillId="0" borderId="2" xfId="1" applyNumberFormat="1" applyFont="1" applyBorder="1"/>
    <xf numFmtId="4" fontId="8" fillId="0" borderId="0" xfId="1" applyNumberFormat="1" applyFont="1" applyBorder="1" applyAlignment="1" applyProtection="1">
      <alignment horizontal="left"/>
      <protection locked="0"/>
    </xf>
    <xf numFmtId="4" fontId="8" fillId="0" borderId="0" xfId="2" applyNumberFormat="1" applyFont="1" applyBorder="1" applyAlignment="1" applyProtection="1">
      <alignment horizontal="left"/>
      <protection locked="0"/>
    </xf>
    <xf numFmtId="2" fontId="8" fillId="0" borderId="0" xfId="2" applyNumberFormat="1" applyFont="1" applyBorder="1" applyAlignment="1" applyProtection="1">
      <alignment horizontal="left" indent="3"/>
      <protection locked="0"/>
    </xf>
    <xf numFmtId="4" fontId="12" fillId="0" borderId="0" xfId="2" applyNumberFormat="1" applyFont="1" applyBorder="1" applyAlignment="1" applyProtection="1">
      <alignment horizontal="left"/>
      <protection locked="0"/>
    </xf>
    <xf numFmtId="4" fontId="8" fillId="0" borderId="3" xfId="1" applyNumberFormat="1" applyFont="1" applyBorder="1"/>
    <xf numFmtId="4" fontId="8" fillId="0" borderId="3" xfId="1" applyNumberFormat="1" applyFont="1" applyBorder="1" applyProtection="1">
      <protection locked="0"/>
    </xf>
    <xf numFmtId="2" fontId="8" fillId="0" borderId="0" xfId="2" applyNumberFormat="1" applyFont="1" applyBorder="1" applyAlignment="1">
      <alignment horizontal="left" indent="3"/>
    </xf>
    <xf numFmtId="2" fontId="8" fillId="2" borderId="0" xfId="2" applyNumberFormat="1" applyFont="1" applyFill="1" applyBorder="1"/>
    <xf numFmtId="4" fontId="8" fillId="2" borderId="0" xfId="1" quotePrefix="1" applyNumberFormat="1" applyFont="1" applyFill="1" applyBorder="1"/>
    <xf numFmtId="4" fontId="8" fillId="2" borderId="0" xfId="2" applyNumberFormat="1" applyFont="1" applyFill="1" applyBorder="1" applyAlignment="1">
      <alignment horizontal="left"/>
    </xf>
    <xf numFmtId="4" fontId="8" fillId="0" borderId="3" xfId="1" quotePrefix="1" applyNumberFormat="1" applyFont="1" applyBorder="1"/>
    <xf numFmtId="4" fontId="12" fillId="0" borderId="0" xfId="2" applyNumberFormat="1" applyFont="1" applyBorder="1" applyAlignment="1">
      <alignment horizontal="left"/>
    </xf>
    <xf numFmtId="2" fontId="8" fillId="0" borderId="0" xfId="2" applyNumberFormat="1" applyFont="1" applyFill="1" applyBorder="1" applyAlignment="1">
      <alignment horizontal="left" indent="1"/>
    </xf>
    <xf numFmtId="4" fontId="8" fillId="0" borderId="0" xfId="1" quotePrefix="1" applyNumberFormat="1" applyFont="1" applyFill="1" applyBorder="1"/>
    <xf numFmtId="4" fontId="8" fillId="0" borderId="0" xfId="2" applyNumberFormat="1" applyFont="1" applyFill="1" applyBorder="1" applyAlignment="1">
      <alignment horizontal="left"/>
    </xf>
    <xf numFmtId="4" fontId="8" fillId="0" borderId="0" xfId="1" applyNumberFormat="1" applyFont="1" applyFill="1" applyBorder="1"/>
    <xf numFmtId="2" fontId="8" fillId="0" borderId="0" xfId="2" applyNumberFormat="1" applyFont="1" applyFill="1" applyBorder="1" applyAlignment="1" applyProtection="1">
      <alignment horizontal="left" indent="1"/>
      <protection locked="0"/>
    </xf>
    <xf numFmtId="4" fontId="12" fillId="0" borderId="0" xfId="2" applyNumberFormat="1" applyFont="1" applyFill="1" applyBorder="1" applyAlignment="1" applyProtection="1">
      <alignment horizontal="left"/>
      <protection locked="0"/>
    </xf>
    <xf numFmtId="2" fontId="8" fillId="0" borderId="0" xfId="2" applyNumberFormat="1" applyFont="1" applyFill="1" applyBorder="1" applyAlignment="1" applyProtection="1">
      <alignment horizontal="left" indent="3"/>
      <protection locked="0"/>
    </xf>
    <xf numFmtId="4" fontId="8" fillId="0" borderId="1" xfId="1" applyNumberFormat="1" applyFont="1" applyBorder="1"/>
    <xf numFmtId="4" fontId="8" fillId="0" borderId="0" xfId="3" applyNumberFormat="1" applyFont="1" applyBorder="1" applyAlignment="1" applyProtection="1">
      <alignment horizontal="left"/>
      <protection locked="0"/>
    </xf>
    <xf numFmtId="0" fontId="8" fillId="0" borderId="0" xfId="2" applyFont="1" applyBorder="1"/>
    <xf numFmtId="4" fontId="8" fillId="0" borderId="0" xfId="3" applyNumberFormat="1" applyFont="1" applyBorder="1" applyAlignment="1">
      <alignment horizontal="left"/>
    </xf>
    <xf numFmtId="4" fontId="12" fillId="0" borderId="0" xfId="3" applyNumberFormat="1" applyFont="1" applyBorder="1" applyAlignment="1">
      <alignment horizontal="left"/>
    </xf>
    <xf numFmtId="4" fontId="12" fillId="0" borderId="0" xfId="3" applyNumberFormat="1" applyFont="1" applyBorder="1" applyAlignment="1" applyProtection="1">
      <alignment horizontal="left"/>
      <protection locked="0"/>
    </xf>
    <xf numFmtId="2" fontId="8" fillId="3" borderId="0" xfId="2" applyNumberFormat="1" applyFont="1" applyFill="1" applyBorder="1" applyProtection="1">
      <protection locked="0"/>
    </xf>
    <xf numFmtId="2" fontId="8" fillId="2" borderId="0" xfId="2" applyNumberFormat="1" applyFont="1" applyFill="1" applyBorder="1" applyProtection="1">
      <protection locked="0"/>
    </xf>
    <xf numFmtId="4" fontId="8" fillId="2" borderId="0" xfId="1" applyNumberFormat="1" applyFont="1" applyFill="1" applyBorder="1"/>
    <xf numFmtId="4" fontId="8" fillId="2" borderId="0" xfId="3" applyNumberFormat="1" applyFont="1" applyFill="1" applyBorder="1" applyAlignment="1" applyProtection="1">
      <alignment horizontal="left"/>
      <protection locked="0"/>
    </xf>
    <xf numFmtId="4" fontId="8" fillId="0" borderId="0" xfId="3" applyNumberFormat="1" applyFont="1" applyFill="1" applyBorder="1" applyAlignment="1" applyProtection="1">
      <alignment horizontal="left"/>
      <protection locked="0"/>
    </xf>
    <xf numFmtId="4" fontId="8" fillId="0" borderId="0" xfId="3" applyNumberFormat="1" applyFont="1" applyFill="1" applyBorder="1" applyAlignment="1">
      <alignment horizontal="left"/>
    </xf>
    <xf numFmtId="4" fontId="11" fillId="0" borderId="0" xfId="3" applyNumberFormat="1" applyFont="1" applyBorder="1" applyAlignment="1" applyProtection="1">
      <alignment horizontal="left"/>
      <protection locked="0"/>
    </xf>
    <xf numFmtId="2" fontId="12" fillId="0" borderId="0" xfId="2" applyNumberFormat="1" applyFont="1" applyBorder="1" applyProtection="1">
      <protection locked="0"/>
    </xf>
    <xf numFmtId="2" fontId="8" fillId="0" borderId="0" xfId="6" applyNumberFormat="1" applyFont="1" applyBorder="1" applyProtection="1">
      <protection locked="0"/>
    </xf>
    <xf numFmtId="0" fontId="8" fillId="0" borderId="0" xfId="2" applyFont="1" applyBorder="1" applyAlignment="1">
      <alignment horizontal="left"/>
    </xf>
    <xf numFmtId="2" fontId="8" fillId="0" borderId="0" xfId="6" applyNumberFormat="1" applyFont="1" applyBorder="1"/>
    <xf numFmtId="43" fontId="7" fillId="0" borderId="9" xfId="1" quotePrefix="1" applyFont="1" applyBorder="1" applyAlignment="1">
      <alignment horizontal="center"/>
    </xf>
    <xf numFmtId="43" fontId="7" fillId="0" borderId="10" xfId="1" quotePrefix="1" applyFont="1" applyBorder="1" applyAlignment="1">
      <alignment horizontal="center"/>
    </xf>
    <xf numFmtId="0" fontId="8" fillId="0" borderId="0" xfId="0" applyFont="1" applyBorder="1" applyAlignment="1">
      <alignment wrapText="1"/>
    </xf>
    <xf numFmtId="43" fontId="8" fillId="0" borderId="0" xfId="1" applyFont="1" applyAlignment="1">
      <alignment vertical="top"/>
    </xf>
    <xf numFmtId="2" fontId="8" fillId="0" borderId="0" xfId="6" applyNumberFormat="1" applyFont="1" applyBorder="1" applyAlignment="1">
      <alignment wrapText="1"/>
    </xf>
    <xf numFmtId="43" fontId="2" fillId="0" borderId="0" xfId="1" applyFont="1" applyAlignment="1"/>
    <xf numFmtId="2" fontId="2" fillId="0" borderId="12" xfId="2" applyNumberFormat="1" applyFont="1" applyBorder="1" applyProtection="1">
      <protection locked="0"/>
    </xf>
    <xf numFmtId="43" fontId="7" fillId="0" borderId="13" xfId="1" applyFont="1" applyBorder="1" applyAlignment="1" applyProtection="1">
      <protection locked="0"/>
    </xf>
    <xf numFmtId="43" fontId="7" fillId="0" borderId="14" xfId="1" applyFont="1" applyBorder="1" applyAlignment="1" applyProtection="1">
      <protection locked="0"/>
    </xf>
    <xf numFmtId="4" fontId="2" fillId="0" borderId="12" xfId="1" applyNumberFormat="1" applyFont="1" applyBorder="1" applyProtection="1">
      <protection locked="0"/>
    </xf>
    <xf numFmtId="2" fontId="2" fillId="0" borderId="15" xfId="2" applyNumberFormat="1" applyFont="1" applyBorder="1" applyProtection="1">
      <protection locked="0"/>
    </xf>
    <xf numFmtId="4" fontId="2" fillId="0" borderId="16" xfId="1" applyNumberFormat="1" applyFont="1" applyBorder="1" applyProtection="1">
      <protection locked="0"/>
    </xf>
    <xf numFmtId="2" fontId="7" fillId="0" borderId="15" xfId="2" applyNumberFormat="1" applyFont="1" applyBorder="1" applyAlignment="1" applyProtection="1">
      <alignment horizontal="center"/>
      <protection locked="0"/>
    </xf>
    <xf numFmtId="2" fontId="8" fillId="0" borderId="15" xfId="2" applyNumberFormat="1" applyFont="1" applyBorder="1" applyProtection="1">
      <protection locked="0"/>
    </xf>
    <xf numFmtId="4" fontId="8" fillId="0" borderId="16" xfId="1" applyNumberFormat="1" applyFont="1" applyBorder="1" applyProtection="1">
      <protection locked="0"/>
    </xf>
    <xf numFmtId="2" fontId="8" fillId="0" borderId="15" xfId="2" applyNumberFormat="1" applyFont="1" applyBorder="1"/>
    <xf numFmtId="4" fontId="8" fillId="0" borderId="16" xfId="1" applyNumberFormat="1" applyFont="1" applyBorder="1"/>
    <xf numFmtId="2" fontId="8" fillId="0" borderId="15" xfId="2" applyNumberFormat="1" applyFont="1" applyBorder="1" applyAlignment="1">
      <alignment horizontal="left" indent="1"/>
    </xf>
    <xf numFmtId="2" fontId="8" fillId="0" borderId="15" xfId="2" applyNumberFormat="1" applyFont="1" applyBorder="1" applyAlignment="1" applyProtection="1">
      <alignment horizontal="left" indent="1"/>
      <protection locked="0"/>
    </xf>
    <xf numFmtId="2" fontId="8" fillId="3" borderId="15" xfId="2" applyNumberFormat="1" applyFont="1" applyFill="1" applyBorder="1" applyAlignment="1" applyProtection="1">
      <alignment horizontal="left" indent="1"/>
      <protection locked="0"/>
    </xf>
    <xf numFmtId="2" fontId="8" fillId="0" borderId="15" xfId="2" applyNumberFormat="1" applyFont="1" applyBorder="1" applyAlignment="1" applyProtection="1">
      <alignment horizontal="left" indent="3"/>
      <protection locked="0"/>
    </xf>
    <xf numFmtId="2" fontId="8" fillId="0" borderId="15" xfId="2" applyNumberFormat="1" applyFont="1" applyBorder="1" applyAlignment="1">
      <alignment horizontal="left" indent="3"/>
    </xf>
    <xf numFmtId="2" fontId="8" fillId="0" borderId="15" xfId="2" applyNumberFormat="1" applyFont="1" applyFill="1" applyBorder="1" applyAlignment="1">
      <alignment horizontal="left" indent="1"/>
    </xf>
    <xf numFmtId="2" fontId="8" fillId="0" borderId="15" xfId="2" applyNumberFormat="1" applyFont="1" applyFill="1" applyBorder="1" applyAlignment="1" applyProtection="1">
      <alignment horizontal="left" indent="1"/>
      <protection locked="0"/>
    </xf>
    <xf numFmtId="2" fontId="8" fillId="0" borderId="15" xfId="2" applyNumberFormat="1" applyFont="1" applyFill="1" applyBorder="1" applyAlignment="1" applyProtection="1">
      <alignment horizontal="left" indent="3"/>
      <protection locked="0"/>
    </xf>
    <xf numFmtId="4" fontId="8" fillId="0" borderId="17" xfId="1" applyNumberFormat="1" applyFont="1" applyBorder="1"/>
    <xf numFmtId="0" fontId="8" fillId="0" borderId="15" xfId="2" applyFont="1" applyBorder="1"/>
    <xf numFmtId="2" fontId="8" fillId="3" borderId="15" xfId="2" applyNumberFormat="1" applyFont="1" applyFill="1" applyBorder="1" applyProtection="1">
      <protection locked="0"/>
    </xf>
    <xf numFmtId="2" fontId="8" fillId="0" borderId="15" xfId="6" applyNumberFormat="1" applyFont="1" applyBorder="1" applyProtection="1">
      <protection locked="0"/>
    </xf>
    <xf numFmtId="2" fontId="8" fillId="0" borderId="15" xfId="6" applyNumberFormat="1" applyFont="1" applyBorder="1"/>
    <xf numFmtId="2" fontId="8" fillId="0" borderId="20" xfId="2" applyNumberFormat="1" applyFont="1" applyBorder="1" applyProtection="1">
      <protection locked="0"/>
    </xf>
    <xf numFmtId="43" fontId="8" fillId="0" borderId="1" xfId="1" applyFont="1" applyBorder="1"/>
    <xf numFmtId="0" fontId="8" fillId="0" borderId="1" xfId="0" applyFont="1" applyBorder="1" applyAlignment="1">
      <alignment horizontal="left"/>
    </xf>
    <xf numFmtId="4" fontId="8" fillId="0" borderId="1" xfId="2" applyNumberFormat="1" applyFont="1" applyBorder="1" applyAlignment="1" applyProtection="1">
      <alignment horizontal="left"/>
      <protection locked="0"/>
    </xf>
    <xf numFmtId="2" fontId="8" fillId="0" borderId="20" xfId="2" applyNumberFormat="1" applyFont="1" applyBorder="1"/>
    <xf numFmtId="4" fontId="8" fillId="0" borderId="1" xfId="3" applyNumberFormat="1" applyFont="1" applyBorder="1" applyAlignment="1">
      <alignment horizontal="left"/>
    </xf>
    <xf numFmtId="43" fontId="12" fillId="0" borderId="0" xfId="1" applyFont="1" applyBorder="1" applyAlignment="1">
      <alignment horizontal="left"/>
    </xf>
    <xf numFmtId="43" fontId="2" fillId="0" borderId="0" xfId="1" applyFont="1" applyAlignment="1">
      <alignment vertical="top"/>
    </xf>
    <xf numFmtId="2" fontId="7" fillId="0" borderId="21" xfId="2" applyNumberFormat="1" applyFont="1" applyBorder="1" applyAlignment="1" applyProtection="1">
      <alignment horizontal="center"/>
      <protection locked="0"/>
    </xf>
    <xf numFmtId="43" fontId="7" fillId="0" borderId="17" xfId="1" quotePrefix="1" applyFont="1" applyBorder="1" applyAlignment="1">
      <alignment horizontal="center"/>
    </xf>
    <xf numFmtId="4" fontId="7" fillId="0" borderId="21" xfId="1" applyNumberFormat="1" applyFont="1" applyBorder="1" applyAlignment="1" applyProtection="1">
      <alignment horizontal="center"/>
      <protection locked="0"/>
    </xf>
    <xf numFmtId="43" fontId="7" fillId="0" borderId="13" xfId="1" applyFont="1" applyBorder="1" applyAlignment="1" applyProtection="1">
      <alignment horizontal="center"/>
      <protection locked="0"/>
    </xf>
    <xf numFmtId="43" fontId="7" fillId="0" borderId="20" xfId="1" quotePrefix="1" applyFont="1" applyBorder="1" applyAlignment="1">
      <alignment horizontal="center"/>
    </xf>
    <xf numFmtId="43" fontId="7" fillId="0" borderId="17" xfId="1" quotePrefix="1" applyFont="1" applyBorder="1" applyAlignment="1"/>
    <xf numFmtId="43" fontId="8" fillId="0" borderId="0" xfId="1" applyFont="1" applyBorder="1" applyAlignment="1" applyProtection="1">
      <alignment horizontal="right" indent="1"/>
      <protection locked="0"/>
    </xf>
    <xf numFmtId="43" fontId="8" fillId="0" borderId="0" xfId="1" applyFont="1" applyBorder="1" applyAlignment="1">
      <alignment horizontal="right" indent="1"/>
    </xf>
    <xf numFmtId="43" fontId="8" fillId="0" borderId="0" xfId="1" quotePrefix="1" applyFont="1" applyBorder="1" applyAlignment="1">
      <alignment horizontal="right" indent="1"/>
    </xf>
    <xf numFmtId="4" fontId="8" fillId="0" borderId="1" xfId="1" quotePrefix="1" applyNumberFormat="1" applyFont="1" applyBorder="1" applyAlignment="1">
      <alignment horizontal="right" indent="1"/>
    </xf>
    <xf numFmtId="4" fontId="8" fillId="0" borderId="2" xfId="1" applyNumberFormat="1" applyFont="1" applyBorder="1" applyAlignment="1">
      <alignment horizontal="right" indent="1"/>
    </xf>
    <xf numFmtId="4" fontId="8" fillId="0" borderId="0" xfId="1" quotePrefix="1" applyNumberFormat="1" applyFont="1" applyBorder="1" applyAlignment="1">
      <alignment horizontal="right" indent="1"/>
    </xf>
    <xf numFmtId="4" fontId="8" fillId="0" borderId="0" xfId="1" applyNumberFormat="1" applyFont="1" applyBorder="1" applyAlignment="1" applyProtection="1">
      <alignment horizontal="right" indent="1"/>
      <protection locked="0"/>
    </xf>
    <xf numFmtId="4" fontId="8" fillId="0" borderId="0" xfId="1" applyNumberFormat="1" applyFont="1" applyBorder="1" applyAlignment="1">
      <alignment horizontal="right" indent="1"/>
    </xf>
    <xf numFmtId="4" fontId="8" fillId="0" borderId="3" xfId="1" applyNumberFormat="1" applyFont="1" applyBorder="1" applyAlignment="1">
      <alignment horizontal="right" indent="1"/>
    </xf>
    <xf numFmtId="4" fontId="8" fillId="0" borderId="3" xfId="1" applyNumberFormat="1" applyFont="1" applyBorder="1" applyAlignment="1" applyProtection="1">
      <alignment horizontal="right" indent="1"/>
      <protection locked="0"/>
    </xf>
    <xf numFmtId="4" fontId="8" fillId="0" borderId="3" xfId="1" quotePrefix="1" applyNumberFormat="1" applyFont="1" applyBorder="1" applyAlignment="1">
      <alignment horizontal="right" indent="1"/>
    </xf>
    <xf numFmtId="4" fontId="8" fillId="0" borderId="1" xfId="2" applyNumberFormat="1" applyFont="1" applyBorder="1" applyAlignment="1" applyProtection="1">
      <alignment horizontal="right" indent="1"/>
      <protection locked="0"/>
    </xf>
    <xf numFmtId="4" fontId="8" fillId="0" borderId="0" xfId="1" quotePrefix="1" applyNumberFormat="1" applyFont="1" applyFill="1" applyBorder="1" applyAlignment="1">
      <alignment horizontal="right" indent="1"/>
    </xf>
    <xf numFmtId="4" fontId="8" fillId="0" borderId="0" xfId="1" applyNumberFormat="1" applyFont="1" applyFill="1" applyBorder="1" applyAlignment="1">
      <alignment horizontal="right" indent="1"/>
    </xf>
    <xf numFmtId="4" fontId="8" fillId="0" borderId="1" xfId="1" applyNumberFormat="1" applyFont="1" applyBorder="1" applyAlignment="1">
      <alignment horizontal="right" indent="1"/>
    </xf>
    <xf numFmtId="43" fontId="8" fillId="0" borderId="1" xfId="1" applyFont="1" applyBorder="1" applyAlignment="1">
      <alignment horizontal="right" indent="1"/>
    </xf>
    <xf numFmtId="4" fontId="8" fillId="0" borderId="16" xfId="1" applyNumberFormat="1" applyFont="1" applyBorder="1" applyAlignment="1">
      <alignment horizontal="right" indent="1"/>
    </xf>
    <xf numFmtId="4" fontId="8" fillId="0" borderId="16" xfId="1" quotePrefix="1" applyNumberFormat="1" applyFont="1" applyBorder="1" applyAlignment="1">
      <alignment horizontal="right" indent="1"/>
    </xf>
    <xf numFmtId="4" fontId="8" fillId="0" borderId="17" xfId="1" quotePrefix="1" applyNumberFormat="1" applyFont="1" applyBorder="1" applyAlignment="1">
      <alignment horizontal="right" indent="1"/>
    </xf>
    <xf numFmtId="4" fontId="8" fillId="0" borderId="18" xfId="1" applyNumberFormat="1" applyFont="1" applyBorder="1" applyAlignment="1">
      <alignment horizontal="right" indent="1"/>
    </xf>
    <xf numFmtId="4" fontId="8" fillId="0" borderId="16" xfId="1" applyNumberFormat="1" applyFont="1" applyBorder="1" applyAlignment="1" applyProtection="1">
      <alignment horizontal="right" indent="1"/>
      <protection locked="0"/>
    </xf>
    <xf numFmtId="43" fontId="8" fillId="0" borderId="17" xfId="1" quotePrefix="1" applyFont="1" applyBorder="1" applyAlignment="1">
      <alignment horizontal="right" indent="1"/>
    </xf>
    <xf numFmtId="43" fontId="8" fillId="0" borderId="16" xfId="1" quotePrefix="1" applyFont="1" applyBorder="1" applyAlignment="1">
      <alignment horizontal="right" indent="1"/>
    </xf>
    <xf numFmtId="4" fontId="8" fillId="0" borderId="19" xfId="1" applyNumberFormat="1" applyFont="1" applyBorder="1" applyAlignment="1">
      <alignment horizontal="right" indent="1"/>
    </xf>
    <xf numFmtId="4" fontId="8" fillId="0" borderId="17" xfId="2" applyNumberFormat="1" applyFont="1" applyBorder="1" applyAlignment="1" applyProtection="1">
      <alignment horizontal="right" indent="1"/>
      <protection locked="0"/>
    </xf>
    <xf numFmtId="43" fontId="8" fillId="0" borderId="16" xfId="1" applyFont="1" applyFill="1" applyBorder="1" applyAlignment="1">
      <alignment horizontal="right" indent="1"/>
    </xf>
    <xf numFmtId="4" fontId="8" fillId="0" borderId="16" xfId="1" applyNumberFormat="1" applyFont="1" applyFill="1" applyBorder="1" applyAlignment="1">
      <alignment horizontal="right" indent="1"/>
    </xf>
    <xf numFmtId="4" fontId="8" fillId="0" borderId="17" xfId="1" applyNumberFormat="1" applyFont="1" applyBorder="1" applyAlignment="1">
      <alignment horizontal="right" indent="1"/>
    </xf>
    <xf numFmtId="43" fontId="8" fillId="0" borderId="16" xfId="1" applyFont="1" applyBorder="1" applyAlignment="1">
      <alignment horizontal="right" indent="1"/>
    </xf>
    <xf numFmtId="43" fontId="8" fillId="0" borderId="17" xfId="1" applyFont="1" applyBorder="1" applyAlignment="1">
      <alignment horizontal="right" indent="1"/>
    </xf>
    <xf numFmtId="4" fontId="14" fillId="0" borderId="0" xfId="0" applyNumberFormat="1" applyFont="1" applyFill="1" applyBorder="1" applyProtection="1">
      <protection locked="0"/>
    </xf>
    <xf numFmtId="4" fontId="8" fillId="0" borderId="0" xfId="9" quotePrefix="1" applyNumberFormat="1" applyFont="1" applyFill="1" applyBorder="1"/>
    <xf numFmtId="4" fontId="8" fillId="0" borderId="1" xfId="9" quotePrefix="1" applyNumberFormat="1" applyFont="1" applyFill="1" applyBorder="1"/>
    <xf numFmtId="4" fontId="8" fillId="0" borderId="0" xfId="0" applyNumberFormat="1" applyFont="1" applyFill="1" applyBorder="1"/>
    <xf numFmtId="4" fontId="8" fillId="0" borderId="0" xfId="9" applyNumberFormat="1" applyFont="1" applyFill="1" applyBorder="1"/>
    <xf numFmtId="4" fontId="8" fillId="0" borderId="1" xfId="9" applyNumberFormat="1" applyFont="1" applyFill="1" applyBorder="1"/>
    <xf numFmtId="2" fontId="8" fillId="0" borderId="15" xfId="2" applyNumberFormat="1" applyFont="1" applyFill="1" applyBorder="1"/>
    <xf numFmtId="2" fontId="8" fillId="0" borderId="15" xfId="2" applyNumberFormat="1" applyFont="1" applyFill="1" applyBorder="1" applyProtection="1">
      <protection locked="0"/>
    </xf>
    <xf numFmtId="43" fontId="8" fillId="0" borderId="0" xfId="1" applyFont="1" applyAlignment="1">
      <alignment horizontal="left" vertical="top" wrapText="1"/>
    </xf>
    <xf numFmtId="2" fontId="13" fillId="0" borderId="3" xfId="2" applyNumberFormat="1" applyFont="1" applyBorder="1" applyAlignment="1" applyProtection="1">
      <alignment horizontal="center"/>
      <protection locked="0"/>
    </xf>
    <xf numFmtId="2" fontId="6" fillId="0" borderId="0" xfId="2" applyNumberFormat="1" applyFont="1" applyAlignment="1">
      <alignment horizontal="center"/>
    </xf>
    <xf numFmtId="2" fontId="10" fillId="0" borderId="0" xfId="2" applyNumberFormat="1" applyFont="1" applyAlignment="1" applyProtection="1">
      <alignment horizontal="center"/>
      <protection locked="0"/>
    </xf>
    <xf numFmtId="43" fontId="7" fillId="0" borderId="5" xfId="1" applyFont="1" applyBorder="1" applyAlignment="1" applyProtection="1">
      <alignment horizontal="center"/>
      <protection locked="0"/>
    </xf>
    <xf numFmtId="43" fontId="7" fillId="0" borderId="6" xfId="1" applyFont="1" applyBorder="1" applyAlignment="1" applyProtection="1">
      <alignment horizontal="center"/>
      <protection locked="0"/>
    </xf>
    <xf numFmtId="43" fontId="7" fillId="0" borderId="9" xfId="1" quotePrefix="1" applyFont="1" applyBorder="1" applyAlignment="1">
      <alignment horizontal="center"/>
    </xf>
    <xf numFmtId="43" fontId="7" fillId="0" borderId="10" xfId="1" quotePrefix="1" applyFont="1" applyBorder="1" applyAlignment="1">
      <alignment horizontal="center"/>
    </xf>
    <xf numFmtId="4" fontId="8" fillId="0" borderId="3" xfId="1" applyNumberFormat="1" applyFont="1" applyBorder="1" applyAlignment="1"/>
    <xf numFmtId="4" fontId="8" fillId="0" borderId="1" xfId="1" quotePrefix="1" applyNumberFormat="1" applyFont="1" applyBorder="1" applyAlignment="1"/>
    <xf numFmtId="4" fontId="8" fillId="0" borderId="2" xfId="1" applyNumberFormat="1" applyFont="1" applyBorder="1" applyAlignment="1"/>
    <xf numFmtId="4" fontId="8" fillId="0" borderId="3" xfId="1" applyNumberFormat="1" applyFont="1" applyBorder="1" applyAlignment="1" applyProtection="1">
      <protection locked="0"/>
    </xf>
    <xf numFmtId="4" fontId="8" fillId="0" borderId="0" xfId="9" quotePrefix="1" applyNumberFormat="1" applyFont="1" applyFill="1" applyBorder="1" applyAlignment="1"/>
    <xf numFmtId="4" fontId="8" fillId="0" borderId="3" xfId="1" quotePrefix="1" applyNumberFormat="1" applyFont="1" applyBorder="1" applyAlignment="1"/>
    <xf numFmtId="4" fontId="8" fillId="0" borderId="0" xfId="1" applyNumberFormat="1" applyFont="1" applyBorder="1" applyAlignment="1"/>
    <xf numFmtId="4" fontId="8" fillId="0" borderId="1" xfId="1" applyNumberFormat="1" applyFont="1" applyBorder="1" applyAlignment="1"/>
    <xf numFmtId="4" fontId="8" fillId="0" borderId="0" xfId="1" applyNumberFormat="1" applyFont="1" applyFill="1" applyBorder="1" applyAlignment="1"/>
    <xf numFmtId="43" fontId="8" fillId="0" borderId="1" xfId="1" applyFont="1" applyBorder="1" applyAlignment="1"/>
  </cellXfs>
  <cellStyles count="12">
    <cellStyle name="Comma" xfId="1" builtinId="3"/>
    <cellStyle name="Comma 2" xfId="3" xr:uid="{00000000-0005-0000-0000-000001000000}"/>
    <cellStyle name="Comma 3" xfId="7" xr:uid="{00000000-0005-0000-0000-000002000000}"/>
    <cellStyle name="Comma 4" xfId="9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5" xr:uid="{00000000-0005-0000-0000-000007000000}"/>
    <cellStyle name="Normal 3 2" xfId="11" xr:uid="{00000000-0005-0000-0000-000008000000}"/>
    <cellStyle name="Normal 4" xfId="2" xr:uid="{00000000-0005-0000-0000-000009000000}"/>
    <cellStyle name="Normal 5" xfId="6" xr:uid="{00000000-0005-0000-0000-00000A000000}"/>
    <cellStyle name="Normal 6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0"/>
  <sheetViews>
    <sheetView tabSelected="1" zoomScaleNormal="100" zoomScaleSheetLayoutView="100" workbookViewId="0">
      <selection activeCell="B4" sqref="B4"/>
    </sheetView>
  </sheetViews>
  <sheetFormatPr defaultRowHeight="15" x14ac:dyDescent="0.25"/>
  <cols>
    <col min="1" max="1" width="65.85546875" style="7" customWidth="1"/>
    <col min="2" max="2" width="21.42578125" style="8" customWidth="1"/>
    <col min="3" max="3" width="2.7109375" style="8" customWidth="1"/>
    <col min="4" max="4" width="21" style="8" customWidth="1"/>
    <col min="5" max="5" width="2.7109375" style="12" customWidth="1"/>
    <col min="6" max="6" width="22" style="23" customWidth="1"/>
    <col min="7" max="8" width="9.140625" style="7"/>
    <col min="9" max="9" width="9.140625" style="7" customWidth="1"/>
    <col min="10" max="16384" width="9.140625" style="7"/>
  </cols>
  <sheetData>
    <row r="1" spans="1:8" ht="21" thickBot="1" x14ac:dyDescent="0.35">
      <c r="A1" s="166" t="s">
        <v>0</v>
      </c>
      <c r="B1" s="166"/>
      <c r="C1" s="166"/>
      <c r="D1" s="166"/>
      <c r="E1" s="166"/>
      <c r="F1" s="166"/>
      <c r="G1" s="6"/>
      <c r="H1" s="6"/>
    </row>
    <row r="2" spans="1:8" ht="15.75" thickTop="1" x14ac:dyDescent="0.25">
      <c r="A2" s="167"/>
      <c r="B2" s="167"/>
      <c r="C2" s="167"/>
      <c r="D2" s="167"/>
      <c r="E2" s="167"/>
      <c r="F2" s="167"/>
      <c r="G2" s="6"/>
      <c r="H2" s="6"/>
    </row>
    <row r="3" spans="1:8" x14ac:dyDescent="0.25">
      <c r="A3" s="1" t="s">
        <v>1</v>
      </c>
      <c r="B3" s="2"/>
      <c r="C3" s="2"/>
      <c r="D3" s="2"/>
      <c r="E3" s="9"/>
      <c r="F3" s="20"/>
      <c r="G3" s="6" t="s">
        <v>1</v>
      </c>
      <c r="H3" s="6"/>
    </row>
    <row r="4" spans="1:8" x14ac:dyDescent="0.25">
      <c r="A4" s="4"/>
      <c r="B4" s="5"/>
      <c r="C4" s="5"/>
      <c r="D4" s="5"/>
      <c r="E4" s="10"/>
      <c r="F4" s="21"/>
      <c r="G4" s="6"/>
      <c r="H4" s="6"/>
    </row>
    <row r="5" spans="1:8" x14ac:dyDescent="0.25">
      <c r="A5" s="89"/>
      <c r="B5" s="90" t="s">
        <v>2</v>
      </c>
      <c r="C5" s="91"/>
      <c r="D5" s="124" t="s">
        <v>130</v>
      </c>
      <c r="E5" s="91"/>
      <c r="F5" s="92"/>
      <c r="G5" s="6"/>
      <c r="H5" s="6"/>
    </row>
    <row r="6" spans="1:8" x14ac:dyDescent="0.25">
      <c r="A6" s="121" t="s">
        <v>3</v>
      </c>
      <c r="B6" s="125" t="s">
        <v>228</v>
      </c>
      <c r="C6" s="122"/>
      <c r="D6" s="125" t="s">
        <v>132</v>
      </c>
      <c r="E6" s="126"/>
      <c r="F6" s="123" t="s">
        <v>4</v>
      </c>
      <c r="G6" s="6"/>
      <c r="H6" s="6"/>
    </row>
    <row r="7" spans="1:8" x14ac:dyDescent="0.25">
      <c r="A7" s="93"/>
      <c r="B7" s="5"/>
      <c r="C7" s="5"/>
      <c r="D7" s="5"/>
      <c r="E7" s="10"/>
      <c r="F7" s="94"/>
      <c r="G7" s="14"/>
      <c r="H7" s="14"/>
    </row>
    <row r="8" spans="1:8" x14ac:dyDescent="0.25">
      <c r="A8" s="95" t="s">
        <v>5</v>
      </c>
      <c r="B8" s="5"/>
      <c r="C8" s="5"/>
      <c r="D8" s="5"/>
      <c r="E8" s="10"/>
      <c r="F8" s="94"/>
      <c r="G8" s="14"/>
      <c r="H8" s="14"/>
    </row>
    <row r="9" spans="1:8" x14ac:dyDescent="0.25">
      <c r="A9" s="96" t="s">
        <v>6</v>
      </c>
      <c r="B9" s="127"/>
      <c r="C9" s="33"/>
      <c r="D9" s="33"/>
      <c r="E9" s="34"/>
      <c r="F9" s="97"/>
      <c r="G9" s="14"/>
      <c r="H9" s="14"/>
    </row>
    <row r="10" spans="1:8" ht="17.25" x14ac:dyDescent="0.25">
      <c r="A10" s="98" t="s">
        <v>217</v>
      </c>
      <c r="B10" s="128"/>
      <c r="C10" s="17"/>
      <c r="D10" s="128"/>
      <c r="E10" s="37"/>
      <c r="F10" s="143"/>
      <c r="G10" s="14"/>
      <c r="H10" s="14"/>
    </row>
    <row r="11" spans="1:8" x14ac:dyDescent="0.25">
      <c r="A11" s="100" t="s">
        <v>7</v>
      </c>
      <c r="B11" s="129">
        <v>0</v>
      </c>
      <c r="C11" s="39"/>
      <c r="D11" s="129">
        <v>0</v>
      </c>
      <c r="E11" s="40"/>
      <c r="F11" s="144">
        <v>0</v>
      </c>
      <c r="G11" s="14"/>
      <c r="H11" s="14"/>
    </row>
    <row r="12" spans="1:8" x14ac:dyDescent="0.25">
      <c r="A12" s="100" t="s">
        <v>8</v>
      </c>
      <c r="B12" s="129">
        <v>0</v>
      </c>
      <c r="C12" s="39"/>
      <c r="D12" s="129">
        <v>0</v>
      </c>
      <c r="E12" s="40"/>
      <c r="F12" s="144">
        <v>0</v>
      </c>
      <c r="G12" s="14"/>
      <c r="H12" s="14"/>
    </row>
    <row r="13" spans="1:8" x14ac:dyDescent="0.25">
      <c r="A13" s="100" t="s">
        <v>9</v>
      </c>
      <c r="B13" s="129">
        <v>0</v>
      </c>
      <c r="C13" s="39"/>
      <c r="D13" s="129">
        <v>0</v>
      </c>
      <c r="E13" s="40"/>
      <c r="F13" s="144">
        <v>0</v>
      </c>
      <c r="G13" s="14"/>
      <c r="H13" s="14"/>
    </row>
    <row r="14" spans="1:8" x14ac:dyDescent="0.25">
      <c r="A14" s="100" t="s">
        <v>10</v>
      </c>
      <c r="B14" s="129">
        <v>0</v>
      </c>
      <c r="C14" s="39"/>
      <c r="D14" s="129">
        <v>0</v>
      </c>
      <c r="E14" s="40"/>
      <c r="F14" s="144">
        <v>0</v>
      </c>
      <c r="G14" s="14"/>
      <c r="H14" s="14"/>
    </row>
    <row r="15" spans="1:8" x14ac:dyDescent="0.25">
      <c r="A15" s="101" t="s">
        <v>11</v>
      </c>
      <c r="B15" s="129">
        <v>0</v>
      </c>
      <c r="C15" s="39"/>
      <c r="D15" s="129">
        <v>0</v>
      </c>
      <c r="E15" s="40"/>
      <c r="F15" s="144">
        <v>0</v>
      </c>
      <c r="G15" s="14"/>
      <c r="H15" s="14"/>
    </row>
    <row r="16" spans="1:8" x14ac:dyDescent="0.25">
      <c r="A16" s="102" t="s">
        <v>136</v>
      </c>
      <c r="B16" s="174">
        <v>382483155557.62</v>
      </c>
      <c r="C16" s="41"/>
      <c r="D16" s="130">
        <v>384712576518.65997</v>
      </c>
      <c r="E16" s="45"/>
      <c r="F16" s="145">
        <f>B16-D16</f>
        <v>-2229420961.039978</v>
      </c>
      <c r="G16" s="16"/>
      <c r="H16" s="16"/>
    </row>
    <row r="17" spans="1:8" ht="15.75" thickBot="1" x14ac:dyDescent="0.3">
      <c r="A17" s="96" t="s">
        <v>137</v>
      </c>
      <c r="B17" s="175">
        <f>SUM(B11:B16)</f>
        <v>382483155557.62</v>
      </c>
      <c r="C17" s="19"/>
      <c r="D17" s="131">
        <f>SUM(D11:D16)</f>
        <v>384712576518.65997</v>
      </c>
      <c r="E17" s="47"/>
      <c r="F17" s="146">
        <f>B17-D17</f>
        <v>-2229420961.039978</v>
      </c>
      <c r="G17" s="16"/>
      <c r="H17" s="16"/>
    </row>
    <row r="18" spans="1:8" ht="15.75" thickTop="1" x14ac:dyDescent="0.25">
      <c r="A18" s="96"/>
      <c r="B18" s="127"/>
      <c r="C18" s="33"/>
      <c r="D18" s="127"/>
      <c r="E18" s="48"/>
      <c r="F18" s="147"/>
      <c r="G18" s="16"/>
      <c r="H18" s="16"/>
    </row>
    <row r="19" spans="1:8" x14ac:dyDescent="0.25">
      <c r="A19" s="96" t="s">
        <v>12</v>
      </c>
      <c r="B19" s="127"/>
      <c r="C19" s="33"/>
      <c r="D19" s="127"/>
      <c r="E19" s="48"/>
      <c r="F19" s="143"/>
      <c r="G19" s="16"/>
      <c r="H19" s="16"/>
    </row>
    <row r="20" spans="1:8" x14ac:dyDescent="0.25">
      <c r="A20" s="101" t="s">
        <v>138</v>
      </c>
      <c r="B20" s="158">
        <v>49976358478.639999</v>
      </c>
      <c r="C20" s="41"/>
      <c r="D20" s="132">
        <v>50917815939.830002</v>
      </c>
      <c r="E20" s="48"/>
      <c r="F20" s="144">
        <f>B20-D20</f>
        <v>-941457461.19000244</v>
      </c>
      <c r="G20" s="16"/>
      <c r="H20" s="16"/>
    </row>
    <row r="21" spans="1:8" x14ac:dyDescent="0.25">
      <c r="A21" s="101" t="s">
        <v>139</v>
      </c>
      <c r="B21" s="159">
        <v>-5200000000</v>
      </c>
      <c r="C21" s="41"/>
      <c r="D21" s="130">
        <v>-5200000000</v>
      </c>
      <c r="E21" s="48"/>
      <c r="F21" s="148">
        <f>B21-D21</f>
        <v>0</v>
      </c>
      <c r="G21" s="16"/>
      <c r="H21" s="16"/>
    </row>
    <row r="22" spans="1:8" ht="15.75" thickBot="1" x14ac:dyDescent="0.3">
      <c r="A22" s="96" t="s">
        <v>137</v>
      </c>
      <c r="B22" s="173">
        <f>SUM(B20:B21)</f>
        <v>44776358478.639999</v>
      </c>
      <c r="C22" s="19"/>
      <c r="D22" s="131">
        <f>SUM(D20:D21)</f>
        <v>45717815939.830002</v>
      </c>
      <c r="E22" s="48"/>
      <c r="F22" s="146">
        <f>B22-D22</f>
        <v>-941457461.19000244</v>
      </c>
      <c r="G22" s="16"/>
      <c r="H22" s="16"/>
    </row>
    <row r="23" spans="1:8" ht="15.75" thickTop="1" x14ac:dyDescent="0.25">
      <c r="A23" s="96"/>
      <c r="B23" s="133"/>
      <c r="C23" s="35"/>
      <c r="D23" s="133"/>
      <c r="E23" s="48"/>
      <c r="F23" s="143"/>
      <c r="G23" s="16"/>
      <c r="H23" s="16"/>
    </row>
    <row r="24" spans="1:8" x14ac:dyDescent="0.25">
      <c r="A24" s="96" t="s">
        <v>13</v>
      </c>
      <c r="B24" s="133"/>
      <c r="C24" s="35"/>
      <c r="D24" s="133"/>
      <c r="E24" s="48"/>
      <c r="F24" s="143"/>
      <c r="G24" s="16"/>
      <c r="H24" s="16"/>
    </row>
    <row r="25" spans="1:8" x14ac:dyDescent="0.25">
      <c r="A25" s="96" t="s">
        <v>14</v>
      </c>
      <c r="B25" s="133"/>
      <c r="C25" s="35"/>
      <c r="D25" s="133"/>
      <c r="E25" s="48"/>
      <c r="F25" s="143"/>
      <c r="G25" s="16"/>
      <c r="H25" s="16"/>
    </row>
    <row r="26" spans="1:8" x14ac:dyDescent="0.25">
      <c r="A26" s="101" t="s">
        <v>15</v>
      </c>
      <c r="B26" s="134"/>
      <c r="C26" s="19"/>
      <c r="D26" s="134"/>
      <c r="E26" s="48"/>
      <c r="F26" s="143"/>
      <c r="G26" s="16"/>
      <c r="H26" s="16"/>
    </row>
    <row r="27" spans="1:8" x14ac:dyDescent="0.25">
      <c r="A27" s="103" t="s">
        <v>140</v>
      </c>
      <c r="B27" s="158">
        <v>111629078113.37</v>
      </c>
      <c r="C27" s="41"/>
      <c r="D27" s="132">
        <v>111629078113.37</v>
      </c>
      <c r="E27" s="50"/>
      <c r="F27" s="149">
        <f t="shared" ref="F27:F33" si="0">B27-D27</f>
        <v>0</v>
      </c>
      <c r="G27" s="16"/>
      <c r="H27" s="16"/>
    </row>
    <row r="28" spans="1:8" x14ac:dyDescent="0.25">
      <c r="A28" s="101" t="s">
        <v>141</v>
      </c>
      <c r="B28" s="158">
        <v>1517418666.5799999</v>
      </c>
      <c r="C28" s="41"/>
      <c r="D28" s="132">
        <v>4168649580.5</v>
      </c>
      <c r="E28" s="48"/>
      <c r="F28" s="144">
        <f t="shared" si="0"/>
        <v>-2651230913.9200001</v>
      </c>
      <c r="G28" s="16"/>
      <c r="H28" s="16"/>
    </row>
    <row r="29" spans="1:8" x14ac:dyDescent="0.25">
      <c r="A29" s="101" t="s">
        <v>142</v>
      </c>
      <c r="B29" s="158">
        <v>-91228193252.919998</v>
      </c>
      <c r="C29" s="41"/>
      <c r="D29" s="132">
        <v>-103137586853.02</v>
      </c>
      <c r="E29" s="50"/>
      <c r="F29" s="144">
        <f t="shared" si="0"/>
        <v>11909393600.100006</v>
      </c>
      <c r="G29" s="16"/>
      <c r="H29" s="16"/>
    </row>
    <row r="30" spans="1:8" x14ac:dyDescent="0.25">
      <c r="A30" s="101" t="s">
        <v>16</v>
      </c>
      <c r="B30" s="158"/>
      <c r="C30" s="41"/>
      <c r="D30" s="132"/>
      <c r="E30" s="48"/>
      <c r="F30" s="144"/>
      <c r="G30" s="16"/>
      <c r="H30" s="16"/>
    </row>
    <row r="31" spans="1:8" x14ac:dyDescent="0.25">
      <c r="A31" s="103" t="s">
        <v>143</v>
      </c>
      <c r="B31" s="158">
        <v>1341150804.9200001</v>
      </c>
      <c r="C31" s="41"/>
      <c r="D31" s="132">
        <v>3008611377.46</v>
      </c>
      <c r="E31" s="50"/>
      <c r="F31" s="144">
        <f t="shared" si="0"/>
        <v>-1667460572.54</v>
      </c>
      <c r="G31" s="16"/>
      <c r="H31" s="16"/>
    </row>
    <row r="32" spans="1:8" x14ac:dyDescent="0.25">
      <c r="A32" s="101" t="s">
        <v>144</v>
      </c>
      <c r="B32" s="159">
        <v>-304241854.58999997</v>
      </c>
      <c r="C32" s="41"/>
      <c r="D32" s="130">
        <v>-305050352.49000001</v>
      </c>
      <c r="E32" s="48"/>
      <c r="F32" s="145">
        <f t="shared" si="0"/>
        <v>808497.90000003576</v>
      </c>
      <c r="G32" s="16"/>
      <c r="H32" s="16"/>
    </row>
    <row r="33" spans="1:8" ht="15.75" thickBot="1" x14ac:dyDescent="0.3">
      <c r="A33" s="96" t="s">
        <v>137</v>
      </c>
      <c r="B33" s="173">
        <f>SUM(B27:B32)</f>
        <v>22955212477.359997</v>
      </c>
      <c r="C33" s="19"/>
      <c r="D33" s="135">
        <f>SUM(D27:D32)</f>
        <v>15363701865.81999</v>
      </c>
      <c r="E33" s="50"/>
      <c r="F33" s="150">
        <f t="shared" si="0"/>
        <v>7591510611.5400066</v>
      </c>
      <c r="G33" s="16"/>
      <c r="H33" s="16"/>
    </row>
    <row r="34" spans="1:8" ht="15.75" thickTop="1" x14ac:dyDescent="0.25">
      <c r="A34" s="96"/>
      <c r="B34" s="134"/>
      <c r="C34" s="19"/>
      <c r="D34" s="134"/>
      <c r="E34" s="48"/>
      <c r="F34" s="143"/>
      <c r="G34" s="16"/>
      <c r="H34" s="16"/>
    </row>
    <row r="35" spans="1:8" x14ac:dyDescent="0.25">
      <c r="A35" s="96" t="s">
        <v>17</v>
      </c>
      <c r="B35" s="134"/>
      <c r="C35" s="19"/>
      <c r="D35" s="134"/>
      <c r="E35" s="48"/>
      <c r="F35" s="143"/>
      <c r="G35" s="16"/>
      <c r="H35" s="16"/>
    </row>
    <row r="36" spans="1:8" ht="15.75" thickBot="1" x14ac:dyDescent="0.3">
      <c r="A36" s="101" t="s">
        <v>145</v>
      </c>
      <c r="B36" s="176">
        <v>2830201386.27</v>
      </c>
      <c r="C36" s="35"/>
      <c r="D36" s="136">
        <v>4860966693.1700001</v>
      </c>
      <c r="E36" s="48"/>
      <c r="F36" s="150">
        <f>B36-D36</f>
        <v>-2030765306.9000001</v>
      </c>
      <c r="G36" s="16"/>
      <c r="H36" s="16"/>
    </row>
    <row r="37" spans="1:8" ht="15.75" thickTop="1" x14ac:dyDescent="0.25">
      <c r="A37" s="96"/>
      <c r="B37" s="133"/>
      <c r="C37" s="35"/>
      <c r="D37" s="133"/>
      <c r="E37" s="48"/>
      <c r="F37" s="143"/>
      <c r="G37" s="16"/>
      <c r="H37" s="16"/>
    </row>
    <row r="38" spans="1:8" x14ac:dyDescent="0.25">
      <c r="A38" s="96" t="s">
        <v>18</v>
      </c>
      <c r="B38" s="133"/>
      <c r="C38" s="35"/>
      <c r="D38" s="133"/>
      <c r="E38" s="48"/>
      <c r="F38" s="143"/>
      <c r="G38" s="16"/>
      <c r="H38" s="16"/>
    </row>
    <row r="39" spans="1:8" x14ac:dyDescent="0.25">
      <c r="A39" s="101" t="s">
        <v>146</v>
      </c>
      <c r="B39" s="177">
        <v>79890</v>
      </c>
      <c r="C39" s="41"/>
      <c r="D39" s="132">
        <v>79890</v>
      </c>
      <c r="E39" s="48"/>
      <c r="F39" s="149">
        <f t="shared" ref="F39:F59" si="1">B39-D39</f>
        <v>0</v>
      </c>
      <c r="G39" s="16"/>
    </row>
    <row r="40" spans="1:8" x14ac:dyDescent="0.25">
      <c r="A40" s="101" t="s">
        <v>147</v>
      </c>
      <c r="B40" s="158">
        <v>7909619.9000000004</v>
      </c>
      <c r="C40" s="41"/>
      <c r="D40" s="132">
        <v>95714505.150000006</v>
      </c>
      <c r="E40" s="48"/>
      <c r="F40" s="144">
        <f t="shared" si="1"/>
        <v>-87804885.25</v>
      </c>
      <c r="G40" s="16"/>
    </row>
    <row r="41" spans="1:8" x14ac:dyDescent="0.25">
      <c r="A41" s="101" t="s">
        <v>19</v>
      </c>
      <c r="B41" s="158">
        <v>0</v>
      </c>
      <c r="C41" s="41"/>
      <c r="D41" s="132">
        <v>0</v>
      </c>
      <c r="E41" s="48"/>
      <c r="F41" s="144">
        <f t="shared" si="1"/>
        <v>0</v>
      </c>
      <c r="G41" s="16"/>
    </row>
    <row r="42" spans="1:8" x14ac:dyDescent="0.25">
      <c r="A42" s="100" t="s">
        <v>20</v>
      </c>
      <c r="B42" s="158"/>
      <c r="C42" s="41"/>
      <c r="D42" s="132"/>
      <c r="E42" s="40"/>
      <c r="F42" s="144"/>
      <c r="G42" s="16"/>
    </row>
    <row r="43" spans="1:8" x14ac:dyDescent="0.25">
      <c r="A43" s="104" t="s">
        <v>148</v>
      </c>
      <c r="B43" s="158">
        <v>26547338.010000002</v>
      </c>
      <c r="C43" s="41"/>
      <c r="D43" s="132">
        <v>26941068.010000002</v>
      </c>
      <c r="E43" s="40"/>
      <c r="F43" s="144">
        <f t="shared" si="1"/>
        <v>-393730</v>
      </c>
      <c r="G43" s="16"/>
    </row>
    <row r="44" spans="1:8" x14ac:dyDescent="0.25">
      <c r="A44" s="100" t="s">
        <v>21</v>
      </c>
      <c r="B44" s="158">
        <v>0</v>
      </c>
      <c r="C44" s="41"/>
      <c r="D44" s="132">
        <v>0</v>
      </c>
      <c r="E44" s="40"/>
      <c r="F44" s="144">
        <f t="shared" si="1"/>
        <v>0</v>
      </c>
      <c r="G44" s="16"/>
    </row>
    <row r="45" spans="1:8" x14ac:dyDescent="0.25">
      <c r="A45" s="163" t="s">
        <v>22</v>
      </c>
      <c r="B45" s="158">
        <v>0</v>
      </c>
      <c r="C45" s="60"/>
      <c r="D45" s="139">
        <v>0</v>
      </c>
      <c r="E45" s="61"/>
      <c r="F45" s="144">
        <f t="shared" si="1"/>
        <v>0</v>
      </c>
      <c r="G45" s="16"/>
    </row>
    <row r="46" spans="1:8" x14ac:dyDescent="0.25">
      <c r="A46" s="163" t="s">
        <v>23</v>
      </c>
      <c r="B46" s="158">
        <v>0</v>
      </c>
      <c r="C46" s="60"/>
      <c r="D46" s="139">
        <v>0</v>
      </c>
      <c r="E46" s="61"/>
      <c r="F46" s="144">
        <f t="shared" si="1"/>
        <v>0</v>
      </c>
      <c r="G46" s="16"/>
    </row>
    <row r="47" spans="1:8" x14ac:dyDescent="0.25">
      <c r="A47" s="163" t="s">
        <v>24</v>
      </c>
      <c r="B47" s="158">
        <v>0</v>
      </c>
      <c r="C47" s="60"/>
      <c r="D47" s="139">
        <v>0</v>
      </c>
      <c r="E47" s="61"/>
      <c r="F47" s="144">
        <f t="shared" si="1"/>
        <v>0</v>
      </c>
      <c r="G47" s="16"/>
    </row>
    <row r="48" spans="1:8" x14ac:dyDescent="0.25">
      <c r="A48" s="101" t="s">
        <v>149</v>
      </c>
      <c r="B48" s="158">
        <v>1399992500.72</v>
      </c>
      <c r="C48" s="41"/>
      <c r="D48" s="132">
        <v>1455286727.5899999</v>
      </c>
      <c r="E48" s="48"/>
      <c r="F48" s="144">
        <f t="shared" si="1"/>
        <v>-55294226.869999886</v>
      </c>
      <c r="G48" s="16"/>
    </row>
    <row r="49" spans="1:7" x14ac:dyDescent="0.25">
      <c r="A49" s="101" t="s">
        <v>150</v>
      </c>
      <c r="B49" s="158">
        <v>42777.760000000002</v>
      </c>
      <c r="C49" s="41"/>
      <c r="D49" s="132">
        <v>42777.760000000002</v>
      </c>
      <c r="E49" s="48"/>
      <c r="F49" s="144">
        <f t="shared" si="1"/>
        <v>0</v>
      </c>
      <c r="G49" s="16"/>
    </row>
    <row r="50" spans="1:7" x14ac:dyDescent="0.25">
      <c r="A50" s="101" t="s">
        <v>151</v>
      </c>
      <c r="B50" s="158">
        <v>1273794887.1600001</v>
      </c>
      <c r="C50" s="41"/>
      <c r="D50" s="132">
        <v>1276729761.76</v>
      </c>
      <c r="E50" s="50"/>
      <c r="F50" s="144">
        <f t="shared" si="1"/>
        <v>-2934874.5999999046</v>
      </c>
      <c r="G50" s="16"/>
    </row>
    <row r="51" spans="1:7" x14ac:dyDescent="0.25">
      <c r="A51" s="101" t="s">
        <v>25</v>
      </c>
      <c r="B51" s="158">
        <v>3254659302.0799999</v>
      </c>
      <c r="C51" s="41"/>
      <c r="D51" s="132">
        <v>3057945831.2800002</v>
      </c>
      <c r="E51" s="50"/>
      <c r="F51" s="144">
        <f t="shared" si="1"/>
        <v>196713470.79999971</v>
      </c>
      <c r="G51" s="16"/>
    </row>
    <row r="52" spans="1:7" x14ac:dyDescent="0.25">
      <c r="A52" s="101" t="s">
        <v>152</v>
      </c>
      <c r="B52" s="158">
        <v>41018584.460000001</v>
      </c>
      <c r="C52" s="41"/>
      <c r="D52" s="132">
        <v>40697861.450000003</v>
      </c>
      <c r="E52" s="48"/>
      <c r="F52" s="144">
        <f t="shared" si="1"/>
        <v>320723.00999999791</v>
      </c>
      <c r="G52" s="16"/>
    </row>
    <row r="53" spans="1:7" x14ac:dyDescent="0.25">
      <c r="A53" s="101" t="s">
        <v>153</v>
      </c>
      <c r="B53" s="158">
        <v>-1273794887.1600001</v>
      </c>
      <c r="C53" s="41"/>
      <c r="D53" s="132">
        <v>-1276729761.76</v>
      </c>
      <c r="E53" s="50"/>
      <c r="F53" s="144">
        <f t="shared" si="1"/>
        <v>2934874.5999999046</v>
      </c>
      <c r="G53" s="16"/>
    </row>
    <row r="54" spans="1:7" x14ac:dyDescent="0.25">
      <c r="A54" s="102" t="s">
        <v>154</v>
      </c>
      <c r="B54" s="158">
        <v>20595796761.940002</v>
      </c>
      <c r="C54" s="41"/>
      <c r="D54" s="132">
        <v>20820887160.98</v>
      </c>
      <c r="E54" s="50"/>
      <c r="F54" s="144">
        <f t="shared" si="1"/>
        <v>-225090399.0399971</v>
      </c>
      <c r="G54" s="16"/>
    </row>
    <row r="55" spans="1:7" x14ac:dyDescent="0.25">
      <c r="A55" s="101" t="s">
        <v>155</v>
      </c>
      <c r="B55" s="158">
        <v>1098809302.21</v>
      </c>
      <c r="C55" s="41"/>
      <c r="D55" s="132">
        <v>858123081.09000003</v>
      </c>
      <c r="E55" s="50"/>
      <c r="F55" s="144">
        <f t="shared" si="1"/>
        <v>240686221.12</v>
      </c>
      <c r="G55" s="16"/>
    </row>
    <row r="56" spans="1:7" x14ac:dyDescent="0.25">
      <c r="A56" s="101" t="s">
        <v>156</v>
      </c>
      <c r="B56" s="158">
        <v>64989004.950000003</v>
      </c>
      <c r="C56" s="41"/>
      <c r="D56" s="132">
        <v>68056778.420000002</v>
      </c>
      <c r="E56" s="48"/>
      <c r="F56" s="144">
        <f t="shared" si="1"/>
        <v>-3067773.4699999988</v>
      </c>
      <c r="G56" s="16"/>
    </row>
    <row r="57" spans="1:7" x14ac:dyDescent="0.25">
      <c r="A57" s="101" t="s">
        <v>157</v>
      </c>
      <c r="B57" s="158">
        <v>51579727.25</v>
      </c>
      <c r="C57" s="41"/>
      <c r="D57" s="132">
        <v>38977111.490000002</v>
      </c>
      <c r="E57" s="48"/>
      <c r="F57" s="144">
        <f t="shared" si="1"/>
        <v>12602615.759999998</v>
      </c>
      <c r="G57" s="16"/>
    </row>
    <row r="58" spans="1:7" x14ac:dyDescent="0.25">
      <c r="A58" s="101" t="s">
        <v>158</v>
      </c>
      <c r="B58" s="159">
        <v>-18850.900000000001</v>
      </c>
      <c r="C58" s="41"/>
      <c r="D58" s="130">
        <v>-24091.9</v>
      </c>
      <c r="E58" s="48"/>
      <c r="F58" s="145">
        <f t="shared" si="1"/>
        <v>5241</v>
      </c>
      <c r="G58" s="16"/>
    </row>
    <row r="59" spans="1:7" ht="15.75" thickBot="1" x14ac:dyDescent="0.3">
      <c r="A59" s="96" t="s">
        <v>159</v>
      </c>
      <c r="B59" s="173">
        <f>SUM(B39:B58)</f>
        <v>26541405958.380001</v>
      </c>
      <c r="C59" s="19"/>
      <c r="D59" s="135">
        <f>SUM(D39:D58)</f>
        <v>26462728701.32</v>
      </c>
      <c r="E59" s="50"/>
      <c r="F59" s="150">
        <f t="shared" si="1"/>
        <v>78677257.060001373</v>
      </c>
      <c r="G59" s="16"/>
    </row>
    <row r="60" spans="1:7" ht="15.75" thickTop="1" x14ac:dyDescent="0.25">
      <c r="A60" s="96"/>
      <c r="B60" s="133"/>
      <c r="C60" s="35"/>
      <c r="D60" s="133"/>
      <c r="E60" s="48"/>
      <c r="F60" s="143"/>
      <c r="G60" s="16"/>
    </row>
    <row r="61" spans="1:7" ht="15.75" thickBot="1" x14ac:dyDescent="0.3">
      <c r="A61" s="96" t="s">
        <v>160</v>
      </c>
      <c r="B61" s="173">
        <f>B17+B22+B33+B36+B59</f>
        <v>479586333858.27002</v>
      </c>
      <c r="C61" s="19"/>
      <c r="D61" s="135">
        <f>D17+D22+D33+D36+D59</f>
        <v>477117789718.79999</v>
      </c>
      <c r="E61" s="48"/>
      <c r="F61" s="150">
        <f>B61-D61</f>
        <v>2468544139.4700317</v>
      </c>
      <c r="G61" s="16"/>
    </row>
    <row r="62" spans="1:7" ht="15.75" thickTop="1" x14ac:dyDescent="0.25">
      <c r="A62" s="96"/>
      <c r="B62" s="134"/>
      <c r="C62" s="19"/>
      <c r="D62" s="134"/>
      <c r="E62" s="48"/>
      <c r="F62" s="143"/>
      <c r="G62" s="16"/>
    </row>
    <row r="63" spans="1:7" x14ac:dyDescent="0.25">
      <c r="A63" s="101" t="s">
        <v>125</v>
      </c>
      <c r="B63" s="134"/>
      <c r="C63" s="19"/>
      <c r="D63" s="134"/>
      <c r="E63" s="40"/>
      <c r="F63" s="143"/>
      <c r="G63" s="16"/>
    </row>
    <row r="64" spans="1:7" ht="15.75" thickBot="1" x14ac:dyDescent="0.3">
      <c r="A64" s="103" t="s">
        <v>161</v>
      </c>
      <c r="B64" s="178">
        <v>24057708086.75</v>
      </c>
      <c r="C64" s="41"/>
      <c r="D64" s="137">
        <v>25511505435.740002</v>
      </c>
      <c r="E64" s="48"/>
      <c r="F64" s="150">
        <f>B64-D64</f>
        <v>-1453797348.9900017</v>
      </c>
      <c r="G64" s="16"/>
    </row>
    <row r="65" spans="1:7" ht="15.75" thickTop="1" x14ac:dyDescent="0.25">
      <c r="A65" s="98" t="s">
        <v>26</v>
      </c>
      <c r="B65" s="179"/>
      <c r="C65" s="19"/>
      <c r="D65" s="134"/>
      <c r="E65" s="40"/>
      <c r="F65" s="143"/>
      <c r="G65" s="16"/>
    </row>
    <row r="66" spans="1:7" x14ac:dyDescent="0.25">
      <c r="A66" s="96" t="s">
        <v>27</v>
      </c>
      <c r="B66" s="133"/>
      <c r="C66" s="35"/>
      <c r="D66" s="133"/>
      <c r="E66" s="48"/>
      <c r="F66" s="147"/>
      <c r="G66" s="16"/>
    </row>
    <row r="67" spans="1:7" ht="15.75" thickBot="1" x14ac:dyDescent="0.3">
      <c r="A67" s="100" t="s">
        <v>162</v>
      </c>
      <c r="B67" s="178">
        <v>32488043928.349998</v>
      </c>
      <c r="C67" s="41"/>
      <c r="D67" s="137">
        <v>4781092387.6999998</v>
      </c>
      <c r="E67" s="58"/>
      <c r="F67" s="150">
        <f>B67-D67</f>
        <v>27706951540.649998</v>
      </c>
      <c r="G67" s="16"/>
    </row>
    <row r="68" spans="1:7" ht="15.75" thickTop="1" x14ac:dyDescent="0.25">
      <c r="A68" s="98"/>
      <c r="B68" s="133"/>
      <c r="C68" s="35"/>
      <c r="D68" s="133"/>
      <c r="E68" s="48"/>
      <c r="F68" s="147"/>
      <c r="G68" s="16"/>
    </row>
    <row r="69" spans="1:7" x14ac:dyDescent="0.25">
      <c r="A69" s="96" t="s">
        <v>28</v>
      </c>
      <c r="B69" s="134"/>
      <c r="C69" s="19"/>
      <c r="D69" s="134"/>
      <c r="E69" s="40"/>
      <c r="F69" s="143"/>
      <c r="G69" s="16"/>
    </row>
    <row r="70" spans="1:7" ht="15.75" thickBot="1" x14ac:dyDescent="0.3">
      <c r="A70" s="100" t="s">
        <v>163</v>
      </c>
      <c r="B70" s="178">
        <v>1414936272792.03</v>
      </c>
      <c r="C70" s="41"/>
      <c r="D70" s="137">
        <v>1372058796585.3899</v>
      </c>
      <c r="E70" s="58"/>
      <c r="F70" s="150">
        <f>B70-D70</f>
        <v>42877476206.640137</v>
      </c>
      <c r="G70" s="16"/>
    </row>
    <row r="71" spans="1:7" ht="15.75" thickTop="1" x14ac:dyDescent="0.25">
      <c r="A71" s="113"/>
      <c r="B71" s="138"/>
      <c r="C71" s="116"/>
      <c r="D71" s="138"/>
      <c r="E71" s="116"/>
      <c r="F71" s="151"/>
      <c r="G71" s="16"/>
    </row>
    <row r="72" spans="1:7" x14ac:dyDescent="0.25">
      <c r="A72" s="96" t="s">
        <v>29</v>
      </c>
      <c r="B72" s="133"/>
      <c r="C72" s="35"/>
      <c r="D72" s="133"/>
      <c r="E72" s="48"/>
      <c r="F72" s="143"/>
      <c r="G72" s="16"/>
    </row>
    <row r="73" spans="1:7" x14ac:dyDescent="0.25">
      <c r="A73" s="101" t="s">
        <v>164</v>
      </c>
      <c r="B73" s="177">
        <v>20685324.879999999</v>
      </c>
      <c r="C73" s="41"/>
      <c r="D73" s="132">
        <v>20685324.879999999</v>
      </c>
      <c r="E73" s="48"/>
      <c r="F73" s="149">
        <f>B73-D73</f>
        <v>0</v>
      </c>
      <c r="G73" s="16"/>
    </row>
    <row r="74" spans="1:7" x14ac:dyDescent="0.25">
      <c r="A74" s="101" t="s">
        <v>30</v>
      </c>
      <c r="B74" s="158">
        <v>0</v>
      </c>
      <c r="C74" s="41"/>
      <c r="D74" s="132">
        <v>0</v>
      </c>
      <c r="E74" s="48"/>
      <c r="F74" s="149">
        <f t="shared" ref="F74:F75" si="2">B74-D74</f>
        <v>0</v>
      </c>
      <c r="G74" s="16"/>
    </row>
    <row r="75" spans="1:7" x14ac:dyDescent="0.25">
      <c r="A75" s="100" t="s">
        <v>31</v>
      </c>
      <c r="B75" s="158">
        <v>0</v>
      </c>
      <c r="C75" s="41"/>
      <c r="D75" s="132">
        <v>0</v>
      </c>
      <c r="E75" s="40"/>
      <c r="F75" s="149">
        <f t="shared" si="2"/>
        <v>0</v>
      </c>
      <c r="G75" s="16"/>
    </row>
    <row r="76" spans="1:7" x14ac:dyDescent="0.25">
      <c r="A76" s="105" t="s">
        <v>32</v>
      </c>
      <c r="B76" s="158"/>
      <c r="C76" s="60"/>
      <c r="D76" s="139"/>
      <c r="E76" s="61"/>
      <c r="F76" s="152"/>
      <c r="G76" s="16"/>
    </row>
    <row r="77" spans="1:7" x14ac:dyDescent="0.25">
      <c r="A77" s="105" t="s">
        <v>33</v>
      </c>
      <c r="B77" s="158"/>
      <c r="C77" s="60"/>
      <c r="D77" s="139"/>
      <c r="E77" s="61"/>
      <c r="F77" s="152"/>
      <c r="G77" s="16"/>
    </row>
    <row r="78" spans="1:7" x14ac:dyDescent="0.25">
      <c r="A78" s="105" t="s">
        <v>34</v>
      </c>
      <c r="B78" s="158"/>
      <c r="C78" s="60"/>
      <c r="D78" s="139"/>
      <c r="E78" s="61"/>
      <c r="F78" s="152"/>
      <c r="G78" s="16"/>
    </row>
    <row r="79" spans="1:7" x14ac:dyDescent="0.25">
      <c r="A79" s="101" t="s">
        <v>165</v>
      </c>
      <c r="B79" s="160">
        <v>11041058821.09</v>
      </c>
      <c r="C79" s="19"/>
      <c r="D79" s="134">
        <v>11041058821.09</v>
      </c>
      <c r="E79" s="48"/>
      <c r="F79" s="149">
        <f>B79-D79</f>
        <v>0</v>
      </c>
      <c r="G79" s="16"/>
    </row>
    <row r="80" spans="1:7" x14ac:dyDescent="0.25">
      <c r="A80" s="101" t="s">
        <v>35</v>
      </c>
      <c r="B80" s="160"/>
      <c r="C80" s="19"/>
      <c r="D80" s="134"/>
      <c r="E80" s="48"/>
      <c r="F80" s="149"/>
      <c r="G80" s="16"/>
    </row>
    <row r="81" spans="1:7" ht="17.25" x14ac:dyDescent="0.25">
      <c r="A81" s="96" t="s">
        <v>218</v>
      </c>
      <c r="B81" s="160">
        <v>-11036836601.1</v>
      </c>
      <c r="C81" s="19"/>
      <c r="D81" s="134">
        <v>-11036836601.1</v>
      </c>
      <c r="E81" s="48"/>
      <c r="F81" s="149">
        <f>B81-D81</f>
        <v>0</v>
      </c>
      <c r="G81" s="16"/>
    </row>
    <row r="82" spans="1:7" x14ac:dyDescent="0.25">
      <c r="A82" s="101" t="s">
        <v>36</v>
      </c>
      <c r="B82" s="160">
        <v>0</v>
      </c>
      <c r="C82" s="19"/>
      <c r="D82" s="134">
        <v>0</v>
      </c>
      <c r="E82" s="48"/>
      <c r="F82" s="144">
        <f>B82-D82</f>
        <v>0</v>
      </c>
      <c r="G82" s="16"/>
    </row>
    <row r="83" spans="1:7" x14ac:dyDescent="0.25">
      <c r="A83" s="101" t="s">
        <v>166</v>
      </c>
      <c r="B83" s="160">
        <v>304241854.58999997</v>
      </c>
      <c r="C83" s="19"/>
      <c r="D83" s="134">
        <v>305050352.49000001</v>
      </c>
      <c r="E83" s="48"/>
      <c r="F83" s="144">
        <f>B83-D83</f>
        <v>-808497.90000003576</v>
      </c>
      <c r="G83" s="16"/>
    </row>
    <row r="84" spans="1:7" x14ac:dyDescent="0.25">
      <c r="A84" s="101" t="s">
        <v>37</v>
      </c>
      <c r="B84" s="161">
        <v>0</v>
      </c>
      <c r="C84" s="19"/>
      <c r="D84" s="134">
        <v>0</v>
      </c>
      <c r="E84" s="48"/>
      <c r="F84" s="144"/>
      <c r="G84" s="16"/>
    </row>
    <row r="85" spans="1:7" x14ac:dyDescent="0.25">
      <c r="A85" s="100" t="s">
        <v>38</v>
      </c>
      <c r="B85" s="160"/>
      <c r="C85" s="19"/>
      <c r="D85" s="134"/>
      <c r="E85" s="40"/>
      <c r="F85" s="144"/>
      <c r="G85" s="16"/>
    </row>
    <row r="86" spans="1:7" x14ac:dyDescent="0.25">
      <c r="A86" s="104" t="s">
        <v>167</v>
      </c>
      <c r="B86" s="160">
        <v>139957.84</v>
      </c>
      <c r="C86" s="19"/>
      <c r="D86" s="134">
        <v>228126.24</v>
      </c>
      <c r="E86" s="40"/>
      <c r="F86" s="144">
        <f t="shared" ref="F86:F97" si="3">B86-D86</f>
        <v>-88168.4</v>
      </c>
      <c r="G86" s="16"/>
    </row>
    <row r="87" spans="1:7" x14ac:dyDescent="0.25">
      <c r="A87" s="100" t="s">
        <v>39</v>
      </c>
      <c r="B87" s="160">
        <v>0</v>
      </c>
      <c r="C87" s="19"/>
      <c r="D87" s="134">
        <v>0</v>
      </c>
      <c r="E87" s="40"/>
      <c r="F87" s="144">
        <f t="shared" si="3"/>
        <v>0</v>
      </c>
      <c r="G87" s="16"/>
    </row>
    <row r="88" spans="1:7" x14ac:dyDescent="0.25">
      <c r="A88" s="101" t="s">
        <v>168</v>
      </c>
      <c r="B88" s="160">
        <v>-1521924237.72</v>
      </c>
      <c r="C88" s="19"/>
      <c r="D88" s="134">
        <v>-1243903579.3</v>
      </c>
      <c r="E88" s="50"/>
      <c r="F88" s="144">
        <f t="shared" si="3"/>
        <v>-278020658.42000008</v>
      </c>
      <c r="G88" s="16"/>
    </row>
    <row r="89" spans="1:7" x14ac:dyDescent="0.25">
      <c r="A89" s="106" t="s">
        <v>40</v>
      </c>
      <c r="B89" s="160"/>
      <c r="C89" s="62"/>
      <c r="D89" s="140"/>
      <c r="E89" s="64"/>
      <c r="F89" s="144">
        <f t="shared" si="3"/>
        <v>0</v>
      </c>
      <c r="G89" s="16"/>
    </row>
    <row r="90" spans="1:7" x14ac:dyDescent="0.25">
      <c r="A90" s="101" t="s">
        <v>41</v>
      </c>
      <c r="B90" s="160">
        <v>0</v>
      </c>
      <c r="C90" s="19"/>
      <c r="D90" s="134">
        <v>0</v>
      </c>
      <c r="E90" s="50"/>
      <c r="F90" s="144">
        <f t="shared" si="3"/>
        <v>0</v>
      </c>
      <c r="G90" s="16"/>
    </row>
    <row r="91" spans="1:7" x14ac:dyDescent="0.25">
      <c r="A91" s="101" t="s">
        <v>42</v>
      </c>
      <c r="B91" s="160">
        <v>0</v>
      </c>
      <c r="C91" s="19"/>
      <c r="D91" s="134">
        <v>0</v>
      </c>
      <c r="E91" s="50"/>
      <c r="F91" s="144">
        <f t="shared" si="3"/>
        <v>0</v>
      </c>
      <c r="G91" s="16"/>
    </row>
    <row r="92" spans="1:7" x14ac:dyDescent="0.25">
      <c r="A92" s="101" t="s">
        <v>169</v>
      </c>
      <c r="B92" s="158"/>
      <c r="C92" s="19"/>
      <c r="D92" s="128">
        <v>0</v>
      </c>
      <c r="E92" s="50"/>
      <c r="F92" s="144">
        <f t="shared" si="3"/>
        <v>0</v>
      </c>
      <c r="G92" s="16"/>
    </row>
    <row r="93" spans="1:7" x14ac:dyDescent="0.25">
      <c r="A93" s="101" t="s">
        <v>170</v>
      </c>
      <c r="B93" s="158">
        <v>4487904.24</v>
      </c>
      <c r="C93" s="41"/>
      <c r="D93" s="132">
        <v>8606641.8200000003</v>
      </c>
      <c r="E93" s="48"/>
      <c r="F93" s="144">
        <f t="shared" si="3"/>
        <v>-4118737.58</v>
      </c>
      <c r="G93" s="16"/>
    </row>
    <row r="94" spans="1:7" x14ac:dyDescent="0.25">
      <c r="A94" s="101" t="s">
        <v>122</v>
      </c>
      <c r="B94" s="158">
        <v>0</v>
      </c>
      <c r="C94" s="41"/>
      <c r="D94" s="132">
        <v>0</v>
      </c>
      <c r="E94" s="48"/>
      <c r="F94" s="144">
        <f t="shared" si="3"/>
        <v>0</v>
      </c>
      <c r="G94" s="16"/>
    </row>
    <row r="95" spans="1:7" x14ac:dyDescent="0.25">
      <c r="A95" s="101" t="s">
        <v>43</v>
      </c>
      <c r="B95" s="158">
        <v>0</v>
      </c>
      <c r="C95" s="41"/>
      <c r="D95" s="132">
        <v>0</v>
      </c>
      <c r="E95" s="48"/>
      <c r="F95" s="144">
        <f t="shared" si="3"/>
        <v>0</v>
      </c>
      <c r="G95" s="16"/>
    </row>
    <row r="96" spans="1:7" x14ac:dyDescent="0.25">
      <c r="A96" s="101" t="s">
        <v>171</v>
      </c>
      <c r="B96" s="158"/>
      <c r="C96" s="41"/>
      <c r="D96" s="129">
        <v>0</v>
      </c>
      <c r="E96" s="48"/>
      <c r="F96" s="144">
        <f t="shared" si="3"/>
        <v>0</v>
      </c>
      <c r="G96" s="16"/>
    </row>
    <row r="97" spans="1:7" x14ac:dyDescent="0.25">
      <c r="A97" s="101" t="s">
        <v>172</v>
      </c>
      <c r="B97" s="159">
        <v>226949412.65000001</v>
      </c>
      <c r="C97" s="41"/>
      <c r="D97" s="130">
        <v>386971124.38</v>
      </c>
      <c r="E97" s="50"/>
      <c r="F97" s="145">
        <f t="shared" si="3"/>
        <v>-160021711.72999999</v>
      </c>
      <c r="G97" s="16"/>
    </row>
    <row r="98" spans="1:7" x14ac:dyDescent="0.25">
      <c r="A98" s="106" t="s">
        <v>44</v>
      </c>
      <c r="B98" s="139"/>
      <c r="C98" s="60"/>
      <c r="D98" s="139"/>
      <c r="E98" s="64"/>
      <c r="F98" s="153"/>
      <c r="G98" s="16"/>
    </row>
    <row r="99" spans="1:7" x14ac:dyDescent="0.25">
      <c r="A99" s="106" t="s">
        <v>45</v>
      </c>
      <c r="B99" s="139"/>
      <c r="C99" s="60"/>
      <c r="D99" s="139"/>
      <c r="E99" s="64"/>
      <c r="F99" s="153"/>
      <c r="G99" s="16"/>
    </row>
    <row r="100" spans="1:7" x14ac:dyDescent="0.25">
      <c r="A100" s="106" t="s">
        <v>46</v>
      </c>
      <c r="B100" s="139"/>
      <c r="C100" s="60"/>
      <c r="D100" s="139"/>
      <c r="E100" s="64"/>
      <c r="F100" s="153"/>
      <c r="G100" s="16"/>
    </row>
    <row r="101" spans="1:7" x14ac:dyDescent="0.25">
      <c r="A101" s="107" t="s">
        <v>47</v>
      </c>
      <c r="B101" s="139"/>
      <c r="C101" s="60"/>
      <c r="D101" s="139"/>
      <c r="E101" s="64"/>
      <c r="F101" s="153"/>
      <c r="G101" s="16"/>
    </row>
    <row r="102" spans="1:7" x14ac:dyDescent="0.25">
      <c r="A102" s="106" t="s">
        <v>48</v>
      </c>
      <c r="B102" s="139"/>
      <c r="C102" s="60"/>
      <c r="D102" s="139"/>
      <c r="E102" s="64"/>
      <c r="F102" s="153"/>
      <c r="G102" s="16"/>
    </row>
    <row r="103" spans="1:7" ht="15.75" thickBot="1" x14ac:dyDescent="0.3">
      <c r="A103" s="96" t="s">
        <v>173</v>
      </c>
      <c r="B103" s="173">
        <f>SUM(B73:B97)</f>
        <v>-961197563.53000104</v>
      </c>
      <c r="C103" s="19"/>
      <c r="D103" s="135">
        <f>SUM(D73:D97)</f>
        <v>-518139789.50000095</v>
      </c>
      <c r="E103" s="48"/>
      <c r="F103" s="150">
        <f>B103-D103</f>
        <v>-443057774.03000009</v>
      </c>
      <c r="G103" s="16"/>
    </row>
    <row r="104" spans="1:7" ht="16.5" thickTop="1" thickBot="1" x14ac:dyDescent="0.3">
      <c r="A104" s="96" t="s">
        <v>174</v>
      </c>
      <c r="B104" s="173">
        <f>B61+B64+B67+B70+B103</f>
        <v>1950107161101.8699</v>
      </c>
      <c r="C104" s="19"/>
      <c r="D104" s="135">
        <f>D61+D64+D67+D70+D103</f>
        <v>1878951044338.1299</v>
      </c>
      <c r="E104" s="48"/>
      <c r="F104" s="150">
        <f>B104-D104</f>
        <v>71156116763.73999</v>
      </c>
      <c r="G104" s="16"/>
    </row>
    <row r="105" spans="1:7" ht="15.75" thickTop="1" x14ac:dyDescent="0.25">
      <c r="A105" s="96"/>
      <c r="B105" s="134"/>
      <c r="C105" s="19"/>
      <c r="D105" s="134"/>
      <c r="E105" s="48"/>
      <c r="F105" s="143"/>
      <c r="G105" s="16"/>
    </row>
    <row r="106" spans="1:7" x14ac:dyDescent="0.25">
      <c r="A106" s="95" t="s">
        <v>49</v>
      </c>
      <c r="B106" s="133"/>
      <c r="C106" s="35"/>
      <c r="D106" s="133"/>
      <c r="E106" s="48"/>
      <c r="F106" s="143"/>
      <c r="G106" s="16"/>
    </row>
    <row r="107" spans="1:7" x14ac:dyDescent="0.25">
      <c r="A107" s="96"/>
      <c r="B107" s="133"/>
      <c r="C107" s="35"/>
      <c r="D107" s="133"/>
      <c r="E107" s="48"/>
      <c r="F107" s="143"/>
      <c r="G107" s="16"/>
    </row>
    <row r="108" spans="1:7" x14ac:dyDescent="0.25">
      <c r="A108" s="96" t="s">
        <v>50</v>
      </c>
      <c r="B108" s="133"/>
      <c r="C108" s="35"/>
      <c r="D108" s="133"/>
      <c r="E108" s="48"/>
      <c r="F108" s="143"/>
      <c r="G108" s="16"/>
    </row>
    <row r="109" spans="1:7" x14ac:dyDescent="0.25">
      <c r="A109" s="101" t="s">
        <v>175</v>
      </c>
      <c r="B109" s="177">
        <v>14024277696118.1</v>
      </c>
      <c r="C109" s="41"/>
      <c r="D109" s="132">
        <v>13245116965408</v>
      </c>
      <c r="E109" s="157" t="s">
        <v>133</v>
      </c>
      <c r="F109" s="144">
        <f>B109-D109</f>
        <v>779160730710.09961</v>
      </c>
      <c r="G109" s="16"/>
    </row>
    <row r="110" spans="1:7" x14ac:dyDescent="0.25">
      <c r="A110" s="101" t="s">
        <v>176</v>
      </c>
      <c r="B110" s="158">
        <v>-3462195607679.6499</v>
      </c>
      <c r="C110" s="41"/>
      <c r="D110" s="132">
        <v>-3328745244897.4199</v>
      </c>
      <c r="E110" s="157" t="s">
        <v>133</v>
      </c>
      <c r="F110" s="144">
        <f>B110-D110</f>
        <v>-133450362782.22998</v>
      </c>
      <c r="G110" s="16"/>
    </row>
    <row r="111" spans="1:7" x14ac:dyDescent="0.25">
      <c r="A111" s="101" t="s">
        <v>177</v>
      </c>
      <c r="B111" s="159">
        <v>4446583206292.8291</v>
      </c>
      <c r="C111" s="41"/>
      <c r="D111" s="130">
        <v>4107741450812.6802</v>
      </c>
      <c r="E111" s="157" t="s">
        <v>133</v>
      </c>
      <c r="F111" s="145">
        <f>B111-D111</f>
        <v>338841755480.14893</v>
      </c>
      <c r="G111" s="16"/>
    </row>
    <row r="112" spans="1:7" ht="15.75" thickBot="1" x14ac:dyDescent="0.3">
      <c r="A112" s="96" t="s">
        <v>178</v>
      </c>
      <c r="B112" s="173">
        <f>SUM(B109:B111)</f>
        <v>15008665294731.277</v>
      </c>
      <c r="C112" s="19"/>
      <c r="D112" s="135">
        <f>SUM(D109:D111)</f>
        <v>14024113171323.26</v>
      </c>
      <c r="E112" s="48"/>
      <c r="F112" s="150">
        <f>SUM(F109:F111)</f>
        <v>984552123408.01855</v>
      </c>
      <c r="G112" s="16"/>
    </row>
    <row r="113" spans="1:8" ht="15.75" thickTop="1" x14ac:dyDescent="0.25">
      <c r="A113" s="96"/>
      <c r="B113" s="133"/>
      <c r="C113" s="35"/>
      <c r="D113" s="133"/>
      <c r="E113" s="48"/>
      <c r="F113" s="143"/>
      <c r="G113" s="16"/>
    </row>
    <row r="114" spans="1:8" x14ac:dyDescent="0.25">
      <c r="A114" s="96" t="s">
        <v>51</v>
      </c>
      <c r="B114" s="133"/>
      <c r="C114" s="35"/>
      <c r="D114" s="133"/>
      <c r="E114" s="48"/>
      <c r="F114" s="143"/>
      <c r="G114" s="16"/>
    </row>
    <row r="115" spans="1:8" x14ac:dyDescent="0.25">
      <c r="A115" s="100" t="s">
        <v>179</v>
      </c>
      <c r="B115" s="158">
        <v>540000000</v>
      </c>
      <c r="C115" s="41"/>
      <c r="D115" s="132">
        <v>265000000</v>
      </c>
      <c r="E115" s="48"/>
      <c r="F115" s="144">
        <f>B115-D115</f>
        <v>275000000</v>
      </c>
      <c r="G115" s="16"/>
      <c r="H115" s="16"/>
    </row>
    <row r="116" spans="1:8" x14ac:dyDescent="0.25">
      <c r="A116" s="101" t="s">
        <v>52</v>
      </c>
      <c r="B116" s="158">
        <v>0</v>
      </c>
      <c r="C116" s="41"/>
      <c r="D116" s="132">
        <v>0</v>
      </c>
      <c r="E116" s="48"/>
      <c r="F116" s="144"/>
      <c r="G116" s="16"/>
    </row>
    <row r="117" spans="1:8" x14ac:dyDescent="0.25">
      <c r="A117" s="101" t="s">
        <v>53</v>
      </c>
      <c r="B117" s="158">
        <v>0</v>
      </c>
      <c r="C117" s="41"/>
      <c r="D117" s="132">
        <v>0</v>
      </c>
      <c r="E117" s="48"/>
      <c r="F117" s="144"/>
      <c r="G117" s="16"/>
    </row>
    <row r="118" spans="1:8" x14ac:dyDescent="0.25">
      <c r="A118" s="101" t="s">
        <v>180</v>
      </c>
      <c r="B118" s="158">
        <v>-117994361.56999999</v>
      </c>
      <c r="C118" s="41"/>
      <c r="D118" s="132">
        <v>-222491581.37</v>
      </c>
      <c r="E118" s="48"/>
      <c r="F118" s="144">
        <f>B118-D118</f>
        <v>104497219.80000001</v>
      </c>
      <c r="G118" s="16"/>
    </row>
    <row r="119" spans="1:8" x14ac:dyDescent="0.25">
      <c r="A119" s="101" t="s">
        <v>181</v>
      </c>
      <c r="B119" s="158">
        <v>0</v>
      </c>
      <c r="C119" s="41"/>
      <c r="D119" s="132">
        <v>-5481103.7199999997</v>
      </c>
      <c r="E119" s="48"/>
      <c r="F119" s="144">
        <f>B119-D119</f>
        <v>5481103.7199999997</v>
      </c>
      <c r="G119" s="16"/>
    </row>
    <row r="120" spans="1:8" x14ac:dyDescent="0.25">
      <c r="A120" s="101" t="s">
        <v>182</v>
      </c>
      <c r="B120" s="158">
        <v>2069015.03</v>
      </c>
      <c r="C120" s="41"/>
      <c r="D120" s="132">
        <v>1913243.14</v>
      </c>
      <c r="E120" s="48"/>
      <c r="F120" s="144">
        <f>B120-D120</f>
        <v>155771.89000000013</v>
      </c>
      <c r="G120" s="16"/>
    </row>
    <row r="121" spans="1:8" x14ac:dyDescent="0.25">
      <c r="A121" s="101" t="s">
        <v>183</v>
      </c>
      <c r="B121" s="158">
        <v>-486297886.36000001</v>
      </c>
      <c r="C121" s="41"/>
      <c r="D121" s="132">
        <v>-203532222.81999999</v>
      </c>
      <c r="E121" s="48"/>
      <c r="F121" s="144">
        <f>B121-D121</f>
        <v>-282765663.54000002</v>
      </c>
      <c r="G121" s="16"/>
    </row>
    <row r="122" spans="1:8" x14ac:dyDescent="0.25">
      <c r="A122" s="96" t="s">
        <v>54</v>
      </c>
      <c r="B122" s="141"/>
      <c r="C122" s="19"/>
      <c r="D122" s="141"/>
      <c r="E122" s="48"/>
      <c r="F122" s="154"/>
      <c r="G122" s="16"/>
    </row>
    <row r="123" spans="1:8" ht="15.75" thickBot="1" x14ac:dyDescent="0.3">
      <c r="A123" s="96" t="s">
        <v>184</v>
      </c>
      <c r="B123" s="173">
        <f>SUM(B115:B122)</f>
        <v>-62223232.900000036</v>
      </c>
      <c r="C123" s="19"/>
      <c r="D123" s="135">
        <f>SUM(D115:D122)</f>
        <v>-164591664.76999998</v>
      </c>
      <c r="E123" s="67"/>
      <c r="F123" s="150">
        <f>B123-D123</f>
        <v>102368431.86999995</v>
      </c>
      <c r="G123" s="16"/>
    </row>
    <row r="124" spans="1:8" ht="16.5" thickTop="1" thickBot="1" x14ac:dyDescent="0.3">
      <c r="A124" s="96" t="s">
        <v>185</v>
      </c>
      <c r="B124" s="173">
        <f>B112-B123</f>
        <v>15008727517964.178</v>
      </c>
      <c r="C124" s="19"/>
      <c r="D124" s="135">
        <f>D112-D123</f>
        <v>14024277762988.029</v>
      </c>
      <c r="E124" s="67"/>
      <c r="F124" s="150">
        <f>B124-D124</f>
        <v>984449754976.14844</v>
      </c>
      <c r="G124" s="16"/>
    </row>
    <row r="125" spans="1:8" ht="16.5" thickTop="1" thickBot="1" x14ac:dyDescent="0.3">
      <c r="A125" s="96" t="s">
        <v>186</v>
      </c>
      <c r="B125" s="173">
        <f>B104+B124+0.1</f>
        <v>16958834679066.146</v>
      </c>
      <c r="C125" s="19"/>
      <c r="D125" s="135">
        <f>D104+D124-0.1</f>
        <v>15903228807326.061</v>
      </c>
      <c r="E125" s="67"/>
      <c r="F125" s="150">
        <f>B125-D125+0.11</f>
        <v>1055605871740.1959</v>
      </c>
      <c r="G125" s="16"/>
    </row>
    <row r="126" spans="1:8" ht="15.75" thickTop="1" x14ac:dyDescent="0.25">
      <c r="A126" s="96"/>
      <c r="B126" s="133"/>
      <c r="C126" s="35"/>
      <c r="D126" s="133"/>
      <c r="E126" s="48"/>
      <c r="F126" s="143"/>
      <c r="G126" s="16"/>
    </row>
    <row r="127" spans="1:8" x14ac:dyDescent="0.25">
      <c r="A127" s="95" t="s">
        <v>55</v>
      </c>
      <c r="B127" s="133"/>
      <c r="C127" s="35"/>
      <c r="D127" s="133"/>
      <c r="E127" s="48"/>
      <c r="F127" s="143"/>
      <c r="G127" s="16"/>
    </row>
    <row r="128" spans="1:8" x14ac:dyDescent="0.25">
      <c r="A128" s="96"/>
      <c r="B128" s="133"/>
      <c r="C128" s="35"/>
      <c r="D128" s="133"/>
      <c r="E128" s="48"/>
      <c r="F128" s="143"/>
      <c r="G128" s="16"/>
    </row>
    <row r="129" spans="1:8" x14ac:dyDescent="0.25">
      <c r="A129" s="96" t="s">
        <v>56</v>
      </c>
      <c r="B129" s="133"/>
      <c r="C129" s="35"/>
      <c r="D129" s="133"/>
      <c r="E129" s="48"/>
      <c r="F129" s="143"/>
      <c r="G129" s="16"/>
    </row>
    <row r="130" spans="1:8" x14ac:dyDescent="0.25">
      <c r="A130" s="98" t="s">
        <v>57</v>
      </c>
      <c r="B130" s="134"/>
      <c r="C130" s="19"/>
      <c r="D130" s="134"/>
      <c r="E130" s="40"/>
      <c r="F130" s="143"/>
      <c r="G130" s="16"/>
    </row>
    <row r="131" spans="1:8" x14ac:dyDescent="0.25">
      <c r="A131" s="109"/>
      <c r="B131" s="134"/>
      <c r="C131" s="19"/>
      <c r="D131" s="134"/>
      <c r="E131" s="48"/>
      <c r="F131" s="143"/>
      <c r="G131" s="16"/>
    </row>
    <row r="132" spans="1:8" x14ac:dyDescent="0.25">
      <c r="A132" s="102" t="s">
        <v>187</v>
      </c>
      <c r="B132" s="161">
        <v>16809091430175.98</v>
      </c>
      <c r="C132" s="19"/>
      <c r="D132" s="134">
        <v>15761153629754.801</v>
      </c>
      <c r="E132" s="67"/>
      <c r="F132" s="143">
        <f>B132-D132</f>
        <v>1047937800421.1797</v>
      </c>
      <c r="G132" s="16"/>
    </row>
    <row r="133" spans="1:8" x14ac:dyDescent="0.25">
      <c r="A133" s="101" t="s">
        <v>188</v>
      </c>
      <c r="B133" s="162">
        <v>5910309428261.9805</v>
      </c>
      <c r="C133" s="19"/>
      <c r="D133" s="141">
        <v>5754903659047.7803</v>
      </c>
      <c r="E133" s="67"/>
      <c r="F133" s="154">
        <f>B133-D133</f>
        <v>155405769214.2002</v>
      </c>
      <c r="G133" s="16"/>
    </row>
    <row r="134" spans="1:8" ht="18" thickBot="1" x14ac:dyDescent="0.3">
      <c r="A134" s="96" t="s">
        <v>219</v>
      </c>
      <c r="B134" s="173">
        <f>SUM(B132:B133)</f>
        <v>22719400858437.961</v>
      </c>
      <c r="C134" s="19"/>
      <c r="D134" s="135">
        <f>SUM(D132:D133)</f>
        <v>21516057288802.582</v>
      </c>
      <c r="E134" s="67"/>
      <c r="F134" s="150">
        <f>B134-D134-0.1</f>
        <v>1203343569635.2788</v>
      </c>
      <c r="G134" s="16"/>
    </row>
    <row r="135" spans="1:8" ht="15.75" thickTop="1" x14ac:dyDescent="0.25">
      <c r="A135" s="98"/>
      <c r="B135" s="133"/>
      <c r="C135" s="35"/>
      <c r="D135" s="133"/>
      <c r="E135" s="69"/>
      <c r="F135" s="143"/>
      <c r="G135" s="16"/>
      <c r="H135" s="25"/>
    </row>
    <row r="136" spans="1:8" x14ac:dyDescent="0.25">
      <c r="A136" s="96" t="s">
        <v>58</v>
      </c>
      <c r="B136" s="133"/>
      <c r="C136" s="35"/>
      <c r="D136" s="133"/>
      <c r="E136" s="67"/>
      <c r="F136" s="143"/>
      <c r="G136" s="16"/>
    </row>
    <row r="137" spans="1:8" x14ac:dyDescent="0.25">
      <c r="A137" s="96" t="s">
        <v>59</v>
      </c>
      <c r="B137" s="133"/>
      <c r="C137" s="35"/>
      <c r="D137" s="133"/>
      <c r="E137" s="67"/>
      <c r="F137" s="143"/>
      <c r="G137" s="16"/>
    </row>
    <row r="138" spans="1:8" x14ac:dyDescent="0.25">
      <c r="A138" s="101" t="s">
        <v>60</v>
      </c>
      <c r="B138" s="133"/>
      <c r="C138" s="35"/>
      <c r="D138" s="133"/>
      <c r="E138" s="67"/>
      <c r="F138" s="143"/>
      <c r="G138" s="16"/>
    </row>
    <row r="139" spans="1:8" ht="15.75" thickBot="1" x14ac:dyDescent="0.3">
      <c r="A139" s="103" t="s">
        <v>189</v>
      </c>
      <c r="B139" s="173">
        <v>32781109003.509998</v>
      </c>
      <c r="C139" s="19"/>
      <c r="D139" s="135">
        <v>27639893880.029999</v>
      </c>
      <c r="E139" s="67"/>
      <c r="F139" s="150">
        <f>B139-D139</f>
        <v>5141215123.4799995</v>
      </c>
      <c r="G139" s="16"/>
    </row>
    <row r="140" spans="1:8" ht="15.75" thickTop="1" x14ac:dyDescent="0.25">
      <c r="A140" s="98"/>
      <c r="B140" s="134"/>
      <c r="C140" s="19"/>
      <c r="D140" s="134"/>
      <c r="E140" s="69"/>
      <c r="F140" s="143"/>
      <c r="G140" s="16"/>
    </row>
    <row r="141" spans="1:8" x14ac:dyDescent="0.25">
      <c r="A141" s="98" t="s">
        <v>61</v>
      </c>
      <c r="B141" s="134"/>
      <c r="C141" s="19"/>
      <c r="D141" s="134"/>
      <c r="E141" s="69"/>
      <c r="F141" s="143"/>
      <c r="G141" s="16"/>
    </row>
    <row r="142" spans="1:8" x14ac:dyDescent="0.25">
      <c r="A142" s="98" t="s">
        <v>62</v>
      </c>
      <c r="B142" s="134"/>
      <c r="C142" s="19"/>
      <c r="D142" s="134"/>
      <c r="E142" s="69"/>
      <c r="F142" s="143"/>
      <c r="G142" s="16"/>
    </row>
    <row r="143" spans="1:8" ht="15.75" thickBot="1" x14ac:dyDescent="0.3">
      <c r="A143" s="100" t="s">
        <v>190</v>
      </c>
      <c r="B143" s="173">
        <v>105621483503.38</v>
      </c>
      <c r="C143" s="19"/>
      <c r="D143" s="135">
        <v>105827208282.45</v>
      </c>
      <c r="E143" s="70"/>
      <c r="F143" s="150">
        <f>B143-D143</f>
        <v>-205724779.06999207</v>
      </c>
      <c r="G143" s="16"/>
    </row>
    <row r="144" spans="1:8" ht="15.75" thickTop="1" x14ac:dyDescent="0.25">
      <c r="A144" s="96"/>
      <c r="B144" s="134"/>
      <c r="C144" s="19"/>
      <c r="D144" s="134"/>
      <c r="E144" s="67"/>
      <c r="F144" s="143"/>
      <c r="G144" s="16"/>
    </row>
    <row r="145" spans="1:7" ht="15.75" thickBot="1" x14ac:dyDescent="0.3">
      <c r="A145" s="96" t="s">
        <v>191</v>
      </c>
      <c r="B145" s="173">
        <f>B134+B139-B143</f>
        <v>22646560483938.094</v>
      </c>
      <c r="C145" s="19"/>
      <c r="D145" s="135">
        <v>21437869974400.102</v>
      </c>
      <c r="E145" s="71"/>
      <c r="F145" s="150">
        <f>B145-D145</f>
        <v>1208690509537.9922</v>
      </c>
      <c r="G145" s="16"/>
    </row>
    <row r="146" spans="1:7" ht="15.75" thickTop="1" x14ac:dyDescent="0.25">
      <c r="A146" s="98"/>
      <c r="B146" s="134"/>
      <c r="C146" s="19"/>
      <c r="D146" s="134"/>
      <c r="E146" s="69"/>
      <c r="F146" s="143"/>
      <c r="G146" s="16"/>
    </row>
    <row r="147" spans="1:7" x14ac:dyDescent="0.25">
      <c r="A147" s="98" t="s">
        <v>63</v>
      </c>
      <c r="B147" s="134"/>
      <c r="C147" s="19"/>
      <c r="D147" s="134"/>
      <c r="E147" s="69"/>
      <c r="F147" s="143"/>
      <c r="G147" s="16"/>
    </row>
    <row r="148" spans="1:7" ht="15.75" thickBot="1" x14ac:dyDescent="0.3">
      <c r="A148" s="100" t="s">
        <v>192</v>
      </c>
      <c r="B148" s="173">
        <v>21454567657.259998</v>
      </c>
      <c r="C148" s="19"/>
      <c r="D148" s="135">
        <v>22821867628.810001</v>
      </c>
      <c r="E148" s="69"/>
      <c r="F148" s="150">
        <f>B148-D148</f>
        <v>-1367299971.5500031</v>
      </c>
      <c r="G148" s="16"/>
    </row>
    <row r="149" spans="1:7" ht="16.5" thickTop="1" thickBot="1" x14ac:dyDescent="0.3">
      <c r="A149" s="96" t="s">
        <v>193</v>
      </c>
      <c r="B149" s="173">
        <f>B145+B148</f>
        <v>22668015051595.355</v>
      </c>
      <c r="C149" s="19"/>
      <c r="D149" s="135">
        <v>21460691842029</v>
      </c>
      <c r="E149" s="71"/>
      <c r="F149" s="150">
        <f>B149-D149+0.04</f>
        <v>1207323209566.3955</v>
      </c>
      <c r="G149" s="16"/>
    </row>
    <row r="150" spans="1:7" ht="15.75" thickTop="1" x14ac:dyDescent="0.25">
      <c r="A150" s="117"/>
      <c r="B150" s="141"/>
      <c r="C150" s="66"/>
      <c r="D150" s="141"/>
      <c r="E150" s="118"/>
      <c r="F150" s="154"/>
      <c r="G150" s="16"/>
    </row>
    <row r="151" spans="1:7" x14ac:dyDescent="0.25">
      <c r="A151" s="96" t="s">
        <v>64</v>
      </c>
      <c r="B151" s="133"/>
      <c r="C151" s="35"/>
      <c r="D151" s="133"/>
      <c r="E151" s="69"/>
      <c r="F151" s="143"/>
      <c r="G151" s="16"/>
    </row>
    <row r="152" spans="1:7" x14ac:dyDescent="0.25">
      <c r="A152" s="96" t="s">
        <v>65</v>
      </c>
      <c r="B152" s="134"/>
      <c r="C152" s="19"/>
      <c r="D152" s="134"/>
      <c r="E152" s="67"/>
      <c r="F152" s="143"/>
      <c r="G152" s="16"/>
    </row>
    <row r="153" spans="1:7" x14ac:dyDescent="0.25">
      <c r="A153" s="101" t="s">
        <v>66</v>
      </c>
      <c r="B153" s="161">
        <v>-1169000</v>
      </c>
      <c r="C153" s="19"/>
      <c r="D153" s="134">
        <v>-1169000</v>
      </c>
      <c r="E153" s="67"/>
      <c r="F153" s="155">
        <f>B153-D153</f>
        <v>0</v>
      </c>
      <c r="G153" s="16"/>
    </row>
    <row r="154" spans="1:7" x14ac:dyDescent="0.25">
      <c r="A154" s="101" t="s">
        <v>194</v>
      </c>
      <c r="B154" s="161">
        <v>5893424114590.6602</v>
      </c>
      <c r="C154" s="19"/>
      <c r="D154" s="134">
        <v>5737252308562.6201</v>
      </c>
      <c r="E154" s="67"/>
      <c r="F154" s="143">
        <f>B154-D154</f>
        <v>156171806028.04004</v>
      </c>
      <c r="G154" s="16"/>
    </row>
    <row r="155" spans="1:7" x14ac:dyDescent="0.25">
      <c r="A155" s="101" t="s">
        <v>195</v>
      </c>
      <c r="B155" s="162">
        <v>1254000</v>
      </c>
      <c r="C155" s="19"/>
      <c r="D155" s="141">
        <v>1254000</v>
      </c>
      <c r="E155" s="67"/>
      <c r="F155" s="154">
        <f>B155-D155</f>
        <v>0</v>
      </c>
      <c r="G155" s="16"/>
    </row>
    <row r="156" spans="1:7" x14ac:dyDescent="0.25">
      <c r="A156" s="96" t="s">
        <v>67</v>
      </c>
      <c r="B156" s="133"/>
      <c r="C156" s="35"/>
      <c r="D156" s="133"/>
      <c r="E156" s="69"/>
      <c r="F156" s="147"/>
      <c r="G156" s="16"/>
    </row>
    <row r="157" spans="1:7" ht="15.75" thickBot="1" x14ac:dyDescent="0.3">
      <c r="A157" s="96" t="s">
        <v>196</v>
      </c>
      <c r="B157" s="173">
        <f>SUM(B153:B155)</f>
        <v>5893424199590.6602</v>
      </c>
      <c r="C157" s="19"/>
      <c r="D157" s="135">
        <v>5737252393562.6201</v>
      </c>
      <c r="E157" s="69"/>
      <c r="F157" s="150">
        <f>B157-D157</f>
        <v>156171806028.04004</v>
      </c>
      <c r="G157" s="16"/>
    </row>
    <row r="158" spans="1:7" ht="15.75" thickTop="1" x14ac:dyDescent="0.25">
      <c r="A158" s="98"/>
      <c r="B158" s="134"/>
      <c r="C158" s="19"/>
      <c r="D158" s="134"/>
      <c r="E158" s="69"/>
      <c r="F158" s="147"/>
      <c r="G158" s="16"/>
    </row>
    <row r="159" spans="1:7" x14ac:dyDescent="0.25">
      <c r="A159" s="98" t="s">
        <v>68</v>
      </c>
      <c r="B159" s="134"/>
      <c r="C159" s="19"/>
      <c r="D159" s="134"/>
      <c r="E159" s="69"/>
      <c r="F159" s="143"/>
      <c r="G159" s="16"/>
    </row>
    <row r="160" spans="1:7" x14ac:dyDescent="0.25">
      <c r="A160" s="98" t="s">
        <v>69</v>
      </c>
      <c r="B160" s="134"/>
      <c r="C160" s="19"/>
      <c r="D160" s="134"/>
      <c r="E160" s="69"/>
      <c r="F160" s="143"/>
      <c r="G160" s="16"/>
    </row>
    <row r="161" spans="1:7" x14ac:dyDescent="0.25">
      <c r="A161" s="98"/>
      <c r="B161" s="134"/>
      <c r="C161" s="19"/>
      <c r="D161" s="134"/>
      <c r="E161" s="69"/>
      <c r="F161" s="143"/>
      <c r="G161" s="16"/>
    </row>
    <row r="162" spans="1:7" x14ac:dyDescent="0.25">
      <c r="A162" s="101" t="s">
        <v>70</v>
      </c>
      <c r="B162" s="133"/>
      <c r="C162" s="35"/>
      <c r="D162" s="133"/>
      <c r="E162" s="69"/>
      <c r="F162" s="147"/>
      <c r="G162" s="16"/>
    </row>
    <row r="163" spans="1:7" x14ac:dyDescent="0.25">
      <c r="A163" s="104" t="s">
        <v>197</v>
      </c>
      <c r="B163" s="180">
        <v>28200686556.77</v>
      </c>
      <c r="C163" s="19"/>
      <c r="D163" s="141">
        <v>27743630419.310001</v>
      </c>
      <c r="E163" s="70"/>
      <c r="F163" s="154">
        <f>B163-D163</f>
        <v>457056137.45999908</v>
      </c>
      <c r="G163" s="16"/>
    </row>
    <row r="164" spans="1:7" x14ac:dyDescent="0.25">
      <c r="A164" s="96" t="s">
        <v>71</v>
      </c>
      <c r="B164" s="134"/>
      <c r="C164" s="19"/>
      <c r="D164" s="134"/>
      <c r="E164" s="69"/>
      <c r="F164" s="143"/>
      <c r="G164" s="16"/>
    </row>
    <row r="165" spans="1:7" ht="15.75" thickBot="1" x14ac:dyDescent="0.3">
      <c r="A165" s="98" t="s">
        <v>198</v>
      </c>
      <c r="B165" s="176">
        <f>B157-B163</f>
        <v>5865223513033.8906</v>
      </c>
      <c r="C165" s="35"/>
      <c r="D165" s="136">
        <v>5709508763143.3096</v>
      </c>
      <c r="E165" s="70"/>
      <c r="F165" s="150">
        <f>B165-D165</f>
        <v>155714749890.58105</v>
      </c>
      <c r="G165" s="16"/>
    </row>
    <row r="166" spans="1:7" ht="16.5" thickTop="1" thickBot="1" x14ac:dyDescent="0.3">
      <c r="A166" s="96" t="s">
        <v>199</v>
      </c>
      <c r="B166" s="173">
        <f>B149-B165</f>
        <v>16802791538561.465</v>
      </c>
      <c r="C166" s="19"/>
      <c r="D166" s="135">
        <v>15751183078885.6</v>
      </c>
      <c r="E166" s="71"/>
      <c r="F166" s="150">
        <f>B166-D166+0.09</f>
        <v>1051608459675.9552</v>
      </c>
      <c r="G166" s="16"/>
    </row>
    <row r="167" spans="1:7" ht="15.75" thickTop="1" x14ac:dyDescent="0.25">
      <c r="A167" s="96"/>
      <c r="B167" s="133"/>
      <c r="C167" s="35"/>
      <c r="D167" s="133"/>
      <c r="E167" s="69"/>
      <c r="F167" s="143"/>
      <c r="G167" s="16"/>
    </row>
    <row r="168" spans="1:7" x14ac:dyDescent="0.25">
      <c r="A168" s="96" t="s">
        <v>72</v>
      </c>
      <c r="B168" s="134"/>
      <c r="C168" s="19"/>
      <c r="D168" s="134"/>
      <c r="E168" s="67"/>
      <c r="F168" s="143"/>
      <c r="G168" s="16"/>
    </row>
    <row r="169" spans="1:7" x14ac:dyDescent="0.25">
      <c r="A169" s="100" t="s">
        <v>73</v>
      </c>
      <c r="B169" s="134"/>
      <c r="C169" s="19"/>
      <c r="D169" s="134"/>
      <c r="E169" s="69"/>
      <c r="F169" s="143"/>
      <c r="G169" s="16"/>
    </row>
    <row r="170" spans="1:7" ht="15.75" thickBot="1" x14ac:dyDescent="0.3">
      <c r="A170" s="104" t="s">
        <v>200</v>
      </c>
      <c r="B170" s="173">
        <v>73285276184.399994</v>
      </c>
      <c r="C170" s="19"/>
      <c r="D170" s="135">
        <v>73518656371.220001</v>
      </c>
      <c r="E170" s="69"/>
      <c r="F170" s="150">
        <f>B170-D170</f>
        <v>-233380186.82000732</v>
      </c>
      <c r="G170" s="16"/>
    </row>
    <row r="171" spans="1:7" ht="15.75" thickTop="1" x14ac:dyDescent="0.25">
      <c r="A171" s="96"/>
      <c r="B171" s="133"/>
      <c r="C171" s="35"/>
      <c r="D171" s="133"/>
      <c r="E171" s="67"/>
      <c r="F171" s="143"/>
      <c r="G171" s="16"/>
    </row>
    <row r="172" spans="1:7" x14ac:dyDescent="0.25">
      <c r="A172" s="96" t="s">
        <v>74</v>
      </c>
      <c r="B172" s="134"/>
      <c r="C172" s="19"/>
      <c r="D172" s="134"/>
      <c r="E172" s="67"/>
      <c r="F172" s="143"/>
      <c r="G172" s="16"/>
    </row>
    <row r="173" spans="1:7" ht="15.75" thickBot="1" x14ac:dyDescent="0.3">
      <c r="A173" s="101" t="s">
        <v>201</v>
      </c>
      <c r="B173" s="173">
        <v>48146220809.169998</v>
      </c>
      <c r="C173" s="19"/>
      <c r="D173" s="135">
        <v>49274203654.339996</v>
      </c>
      <c r="E173" s="67"/>
      <c r="F173" s="150">
        <f>B173-D173</f>
        <v>-1127982845.1699982</v>
      </c>
      <c r="G173" s="16"/>
    </row>
    <row r="174" spans="1:7" ht="15.75" thickTop="1" x14ac:dyDescent="0.25">
      <c r="A174" s="96"/>
      <c r="B174" s="133"/>
      <c r="C174" s="35"/>
      <c r="D174" s="133"/>
      <c r="E174" s="67"/>
      <c r="F174" s="143"/>
      <c r="G174" s="16"/>
    </row>
    <row r="175" spans="1:7" x14ac:dyDescent="0.25">
      <c r="A175" s="96" t="s">
        <v>75</v>
      </c>
      <c r="B175" s="134"/>
      <c r="C175" s="19"/>
      <c r="D175" s="134"/>
      <c r="E175" s="67"/>
      <c r="F175" s="143"/>
      <c r="G175" s="16"/>
    </row>
    <row r="176" spans="1:7" ht="15.75" thickBot="1" x14ac:dyDescent="0.3">
      <c r="A176" s="110" t="s">
        <v>223</v>
      </c>
      <c r="B176" s="173">
        <v>26128583163.630001</v>
      </c>
      <c r="C176" s="19"/>
      <c r="D176" s="135">
        <v>20724398757.5</v>
      </c>
      <c r="E176" s="69"/>
      <c r="F176" s="150">
        <f>B176-D176</f>
        <v>5404184406.1300011</v>
      </c>
      <c r="G176" s="16"/>
    </row>
    <row r="177" spans="1:7" ht="15.75" thickTop="1" x14ac:dyDescent="0.25">
      <c r="A177" s="110"/>
      <c r="B177" s="134"/>
      <c r="C177" s="19"/>
      <c r="D177" s="134"/>
      <c r="E177" s="67"/>
      <c r="F177" s="143"/>
      <c r="G177" s="16"/>
    </row>
    <row r="178" spans="1:7" x14ac:dyDescent="0.25">
      <c r="A178" s="96" t="s">
        <v>76</v>
      </c>
      <c r="B178" s="134"/>
      <c r="C178" s="19"/>
      <c r="D178" s="134"/>
      <c r="E178" s="67"/>
      <c r="F178" s="143"/>
      <c r="G178" s="16"/>
    </row>
    <row r="179" spans="1:7" x14ac:dyDescent="0.25">
      <c r="A179" s="101" t="s">
        <v>77</v>
      </c>
      <c r="B179" s="179">
        <v>0</v>
      </c>
      <c r="C179" s="19"/>
      <c r="D179" s="134">
        <v>0</v>
      </c>
      <c r="E179" s="67"/>
      <c r="F179" s="143">
        <f>B179-D179</f>
        <v>0</v>
      </c>
      <c r="G179" s="16"/>
    </row>
    <row r="180" spans="1:7" x14ac:dyDescent="0.25">
      <c r="A180" s="101" t="s">
        <v>78</v>
      </c>
      <c r="B180" s="134"/>
      <c r="C180" s="19"/>
      <c r="D180" s="134"/>
      <c r="E180" s="67"/>
      <c r="F180" s="143"/>
      <c r="G180" s="16"/>
    </row>
    <row r="181" spans="1:7" x14ac:dyDescent="0.25">
      <c r="A181" s="96" t="s">
        <v>79</v>
      </c>
      <c r="B181" s="179">
        <v>0</v>
      </c>
      <c r="C181" s="19"/>
      <c r="D181" s="134">
        <v>0</v>
      </c>
      <c r="E181" s="67"/>
      <c r="F181" s="143">
        <f t="shared" ref="F181:F185" si="4">B181-D181</f>
        <v>0</v>
      </c>
      <c r="G181" s="16"/>
    </row>
    <row r="182" spans="1:7" x14ac:dyDescent="0.25">
      <c r="A182" s="101" t="s">
        <v>123</v>
      </c>
      <c r="B182" s="134"/>
      <c r="C182" s="19"/>
      <c r="D182" s="134"/>
      <c r="E182" s="67"/>
      <c r="F182" s="143"/>
      <c r="G182" s="16"/>
    </row>
    <row r="183" spans="1:7" x14ac:dyDescent="0.25">
      <c r="A183" s="103" t="s">
        <v>80</v>
      </c>
      <c r="B183" s="179">
        <v>0</v>
      </c>
      <c r="C183" s="19"/>
      <c r="D183" s="134">
        <v>0</v>
      </c>
      <c r="E183" s="67"/>
      <c r="F183" s="143">
        <f t="shared" si="4"/>
        <v>0</v>
      </c>
      <c r="G183" s="16"/>
    </row>
    <row r="184" spans="1:7" x14ac:dyDescent="0.25">
      <c r="A184" s="101" t="s">
        <v>81</v>
      </c>
      <c r="B184" s="134"/>
      <c r="C184" s="19"/>
      <c r="D184" s="134"/>
      <c r="E184" s="67"/>
      <c r="F184" s="143"/>
      <c r="G184" s="16"/>
    </row>
    <row r="185" spans="1:7" x14ac:dyDescent="0.25">
      <c r="A185" s="103" t="s">
        <v>82</v>
      </c>
      <c r="B185" s="179">
        <v>0</v>
      </c>
      <c r="C185" s="19"/>
      <c r="D185" s="134">
        <v>0</v>
      </c>
      <c r="E185" s="67"/>
      <c r="F185" s="143">
        <f t="shared" si="4"/>
        <v>0</v>
      </c>
      <c r="G185" s="16"/>
    </row>
    <row r="186" spans="1:7" x14ac:dyDescent="0.25">
      <c r="A186" s="101" t="s">
        <v>83</v>
      </c>
      <c r="B186" s="134"/>
      <c r="C186" s="19"/>
      <c r="D186" s="134"/>
      <c r="E186" s="67"/>
      <c r="F186" s="143"/>
      <c r="G186" s="16"/>
    </row>
    <row r="187" spans="1:7" x14ac:dyDescent="0.25">
      <c r="A187" s="103" t="s">
        <v>203</v>
      </c>
      <c r="B187" s="161">
        <v>6666220893.4399996</v>
      </c>
      <c r="C187" s="19"/>
      <c r="D187" s="134">
        <v>6377046057.7200003</v>
      </c>
      <c r="E187" s="67"/>
      <c r="F187" s="143">
        <f>B187-D187</f>
        <v>289174835.71999931</v>
      </c>
      <c r="G187" s="16"/>
    </row>
    <row r="188" spans="1:7" x14ac:dyDescent="0.25">
      <c r="A188" s="101" t="s">
        <v>84</v>
      </c>
      <c r="B188" s="134"/>
      <c r="C188" s="19"/>
      <c r="D188" s="134"/>
      <c r="E188" s="67"/>
      <c r="F188" s="143"/>
      <c r="G188" s="16"/>
    </row>
    <row r="189" spans="1:7" x14ac:dyDescent="0.25">
      <c r="A189" s="103" t="s">
        <v>232</v>
      </c>
      <c r="B189" s="179">
        <v>0</v>
      </c>
      <c r="C189" s="19"/>
      <c r="D189" s="134">
        <v>0</v>
      </c>
      <c r="E189" s="67"/>
      <c r="F189" s="143">
        <f t="shared" ref="F189" si="5">B189-D189</f>
        <v>0</v>
      </c>
      <c r="G189" s="16"/>
    </row>
    <row r="190" spans="1:7" x14ac:dyDescent="0.25">
      <c r="A190" s="101" t="s">
        <v>86</v>
      </c>
      <c r="B190" s="134"/>
      <c r="C190" s="19"/>
      <c r="D190" s="134"/>
      <c r="E190" s="67"/>
      <c r="F190" s="143"/>
      <c r="G190" s="16"/>
    </row>
    <row r="191" spans="1:7" x14ac:dyDescent="0.25">
      <c r="A191" s="103" t="s">
        <v>204</v>
      </c>
      <c r="B191" s="161">
        <v>-163688.83000000002</v>
      </c>
      <c r="C191" s="19"/>
      <c r="D191" s="134">
        <v>-118270.16</v>
      </c>
      <c r="E191" s="67"/>
      <c r="F191" s="143">
        <f t="shared" ref="F191:F223" si="6">B191-D191</f>
        <v>-45418.670000000013</v>
      </c>
      <c r="G191" s="16"/>
    </row>
    <row r="192" spans="1:7" x14ac:dyDescent="0.25">
      <c r="A192" s="101" t="s">
        <v>87</v>
      </c>
      <c r="B192" s="161"/>
      <c r="C192" s="19"/>
      <c r="D192" s="134"/>
      <c r="E192" s="67"/>
      <c r="F192" s="143">
        <f t="shared" si="6"/>
        <v>0</v>
      </c>
      <c r="G192" s="16"/>
    </row>
    <row r="193" spans="1:7" x14ac:dyDescent="0.25">
      <c r="A193" s="103" t="s">
        <v>88</v>
      </c>
      <c r="B193" s="161">
        <v>0</v>
      </c>
      <c r="C193" s="19"/>
      <c r="D193" s="134">
        <v>0</v>
      </c>
      <c r="E193" s="67"/>
      <c r="F193" s="143">
        <f t="shared" si="6"/>
        <v>0</v>
      </c>
      <c r="G193" s="16"/>
    </row>
    <row r="194" spans="1:7" x14ac:dyDescent="0.25">
      <c r="A194" s="101" t="s">
        <v>231</v>
      </c>
      <c r="B194" s="161">
        <v>0</v>
      </c>
      <c r="C194" s="19"/>
      <c r="D194" s="134">
        <v>0</v>
      </c>
      <c r="E194" s="67"/>
      <c r="F194" s="143">
        <f t="shared" ref="F194" si="7">B194-D194</f>
        <v>0</v>
      </c>
      <c r="G194" s="16"/>
    </row>
    <row r="195" spans="1:7" x14ac:dyDescent="0.25">
      <c r="A195" s="101" t="s">
        <v>205</v>
      </c>
      <c r="B195" s="161">
        <v>-252695405.38999999</v>
      </c>
      <c r="C195" s="19"/>
      <c r="D195" s="134">
        <v>-132733039.81999999</v>
      </c>
      <c r="E195" s="67"/>
      <c r="F195" s="143">
        <f t="shared" si="6"/>
        <v>-119962365.56999999</v>
      </c>
      <c r="G195" s="16"/>
    </row>
    <row r="196" spans="1:7" x14ac:dyDescent="0.25">
      <c r="A196" s="164" t="s">
        <v>89</v>
      </c>
      <c r="B196" s="161"/>
      <c r="C196" s="62"/>
      <c r="D196" s="140"/>
      <c r="E196" s="76"/>
      <c r="F196" s="143">
        <f t="shared" si="6"/>
        <v>0</v>
      </c>
      <c r="G196" s="16"/>
    </row>
    <row r="197" spans="1:7" x14ac:dyDescent="0.25">
      <c r="A197" s="101" t="s">
        <v>233</v>
      </c>
      <c r="B197" s="179">
        <v>0</v>
      </c>
      <c r="C197" s="19"/>
      <c r="D197" s="134">
        <v>0</v>
      </c>
      <c r="E197" s="76"/>
      <c r="F197" s="143">
        <f t="shared" si="6"/>
        <v>0</v>
      </c>
      <c r="G197" s="16"/>
    </row>
    <row r="198" spans="1:7" x14ac:dyDescent="0.25">
      <c r="A198" s="101" t="s">
        <v>206</v>
      </c>
      <c r="B198" s="161">
        <v>593494615.02999997</v>
      </c>
      <c r="C198" s="19"/>
      <c r="D198" s="134">
        <v>664807537.74000001</v>
      </c>
      <c r="E198" s="67"/>
      <c r="F198" s="143">
        <f t="shared" si="6"/>
        <v>-71312922.710000038</v>
      </c>
      <c r="G198" s="16"/>
    </row>
    <row r="199" spans="1:7" x14ac:dyDescent="0.25">
      <c r="A199" s="164" t="s">
        <v>91</v>
      </c>
      <c r="B199" s="161"/>
      <c r="C199" s="62"/>
      <c r="D199" s="140"/>
      <c r="E199" s="76"/>
      <c r="F199" s="143">
        <f t="shared" si="6"/>
        <v>0</v>
      </c>
      <c r="G199" s="16"/>
    </row>
    <row r="200" spans="1:7" x14ac:dyDescent="0.25">
      <c r="A200" s="101" t="s">
        <v>92</v>
      </c>
      <c r="B200" s="161">
        <v>0</v>
      </c>
      <c r="C200" s="19"/>
      <c r="D200" s="134">
        <v>0</v>
      </c>
      <c r="E200" s="76"/>
      <c r="F200" s="143">
        <f t="shared" si="6"/>
        <v>0</v>
      </c>
      <c r="G200" s="16"/>
    </row>
    <row r="201" spans="1:7" x14ac:dyDescent="0.25">
      <c r="A201" s="101" t="s">
        <v>93</v>
      </c>
      <c r="B201" s="161">
        <v>0</v>
      </c>
      <c r="C201" s="19"/>
      <c r="D201" s="134">
        <v>0</v>
      </c>
      <c r="E201" s="76"/>
      <c r="F201" s="143">
        <f t="shared" si="6"/>
        <v>0</v>
      </c>
      <c r="G201" s="16"/>
    </row>
    <row r="202" spans="1:7" x14ac:dyDescent="0.25">
      <c r="A202" s="100" t="s">
        <v>207</v>
      </c>
      <c r="B202" s="161">
        <v>-817164.16</v>
      </c>
      <c r="C202" s="19"/>
      <c r="D202" s="134">
        <v>-1220014.1399999999</v>
      </c>
      <c r="E202" s="69"/>
      <c r="F202" s="143">
        <f t="shared" si="6"/>
        <v>402849.97999999986</v>
      </c>
      <c r="G202" s="16"/>
    </row>
    <row r="203" spans="1:7" x14ac:dyDescent="0.25">
      <c r="A203" s="101" t="s">
        <v>234</v>
      </c>
      <c r="B203" s="179">
        <v>0</v>
      </c>
      <c r="C203" s="19"/>
      <c r="D203" s="134">
        <v>0</v>
      </c>
      <c r="E203" s="67"/>
      <c r="F203" s="143">
        <f t="shared" si="6"/>
        <v>0</v>
      </c>
      <c r="G203" s="16"/>
    </row>
    <row r="204" spans="1:7" x14ac:dyDescent="0.25">
      <c r="A204" s="101" t="s">
        <v>95</v>
      </c>
      <c r="B204" s="179">
        <v>0</v>
      </c>
      <c r="C204" s="19"/>
      <c r="D204" s="134">
        <v>0</v>
      </c>
      <c r="E204" s="67"/>
      <c r="F204" s="143">
        <f t="shared" si="6"/>
        <v>0</v>
      </c>
      <c r="G204" s="16"/>
    </row>
    <row r="205" spans="1:7" x14ac:dyDescent="0.25">
      <c r="A205" s="106" t="s">
        <v>96</v>
      </c>
      <c r="B205" s="140"/>
      <c r="C205" s="62"/>
      <c r="D205" s="140"/>
      <c r="E205" s="76"/>
      <c r="F205" s="143">
        <f t="shared" si="6"/>
        <v>0</v>
      </c>
      <c r="G205" s="16"/>
    </row>
    <row r="206" spans="1:7" x14ac:dyDescent="0.25">
      <c r="A206" s="107" t="s">
        <v>243</v>
      </c>
      <c r="B206" s="140"/>
      <c r="C206" s="62"/>
      <c r="D206" s="140"/>
      <c r="E206" s="76"/>
      <c r="F206" s="143">
        <f t="shared" si="6"/>
        <v>0</v>
      </c>
      <c r="G206" s="16"/>
    </row>
    <row r="207" spans="1:7" x14ac:dyDescent="0.25">
      <c r="A207" s="101" t="s">
        <v>235</v>
      </c>
      <c r="B207" s="179">
        <v>-9977.09</v>
      </c>
      <c r="C207" s="19"/>
      <c r="D207" s="134">
        <v>0</v>
      </c>
      <c r="E207" s="67"/>
      <c r="F207" s="143">
        <f t="shared" si="6"/>
        <v>-9977.09</v>
      </c>
      <c r="G207" s="16"/>
    </row>
    <row r="208" spans="1:7" x14ac:dyDescent="0.25">
      <c r="A208" s="101" t="s">
        <v>99</v>
      </c>
      <c r="B208" s="179">
        <v>0</v>
      </c>
      <c r="C208" s="19"/>
      <c r="D208" s="134">
        <v>0</v>
      </c>
      <c r="E208" s="67"/>
      <c r="F208" s="143">
        <f t="shared" si="6"/>
        <v>0</v>
      </c>
      <c r="G208" s="16"/>
    </row>
    <row r="209" spans="1:7" x14ac:dyDescent="0.25">
      <c r="A209" s="164" t="s">
        <v>100</v>
      </c>
      <c r="B209" s="140"/>
      <c r="C209" s="62"/>
      <c r="D209" s="140"/>
      <c r="E209" s="76"/>
      <c r="F209" s="143">
        <f t="shared" si="6"/>
        <v>0</v>
      </c>
      <c r="G209" s="16"/>
    </row>
    <row r="210" spans="1:7" x14ac:dyDescent="0.25">
      <c r="A210" s="101" t="s">
        <v>101</v>
      </c>
      <c r="B210" s="179">
        <v>0</v>
      </c>
      <c r="C210" s="19"/>
      <c r="D210" s="134">
        <v>0</v>
      </c>
      <c r="E210" s="76"/>
      <c r="F210" s="143">
        <f t="shared" si="6"/>
        <v>0</v>
      </c>
      <c r="G210" s="16"/>
    </row>
    <row r="211" spans="1:7" x14ac:dyDescent="0.25">
      <c r="A211" s="101" t="s">
        <v>102</v>
      </c>
      <c r="B211" s="140"/>
      <c r="C211" s="62"/>
      <c r="D211" s="140"/>
      <c r="E211" s="76"/>
      <c r="F211" s="143">
        <f t="shared" si="6"/>
        <v>0</v>
      </c>
      <c r="G211" s="16"/>
    </row>
    <row r="212" spans="1:7" x14ac:dyDescent="0.25">
      <c r="A212" s="103" t="s">
        <v>236</v>
      </c>
      <c r="B212" s="179">
        <v>0</v>
      </c>
      <c r="C212" s="19"/>
      <c r="D212" s="134">
        <v>0</v>
      </c>
      <c r="E212" s="76"/>
      <c r="F212" s="143">
        <f t="shared" si="6"/>
        <v>0</v>
      </c>
      <c r="G212" s="16"/>
    </row>
    <row r="213" spans="1:7" x14ac:dyDescent="0.25">
      <c r="A213" s="101" t="s">
        <v>237</v>
      </c>
      <c r="B213" s="179">
        <v>0</v>
      </c>
      <c r="C213" s="19"/>
      <c r="D213" s="134">
        <v>0</v>
      </c>
      <c r="E213" s="76"/>
      <c r="F213" s="143">
        <f t="shared" si="6"/>
        <v>0</v>
      </c>
      <c r="G213" s="16"/>
    </row>
    <row r="214" spans="1:7" x14ac:dyDescent="0.25">
      <c r="A214" s="101" t="s">
        <v>238</v>
      </c>
      <c r="B214" s="179">
        <v>0</v>
      </c>
      <c r="C214" s="19"/>
      <c r="D214" s="134">
        <v>0</v>
      </c>
      <c r="E214" s="76"/>
      <c r="F214" s="143">
        <f t="shared" si="6"/>
        <v>0</v>
      </c>
      <c r="G214" s="16"/>
    </row>
    <row r="215" spans="1:7" x14ac:dyDescent="0.25">
      <c r="A215" s="101" t="s">
        <v>239</v>
      </c>
      <c r="B215" s="179">
        <v>0</v>
      </c>
      <c r="C215" s="19"/>
      <c r="D215" s="134">
        <v>0</v>
      </c>
      <c r="E215" s="76"/>
      <c r="F215" s="143">
        <f t="shared" si="6"/>
        <v>0</v>
      </c>
      <c r="G215" s="16"/>
    </row>
    <row r="216" spans="1:7" x14ac:dyDescent="0.25">
      <c r="A216" s="101" t="s">
        <v>240</v>
      </c>
      <c r="B216" s="179">
        <v>0</v>
      </c>
      <c r="C216" s="19"/>
      <c r="D216" s="134">
        <v>0</v>
      </c>
      <c r="E216" s="76"/>
      <c r="F216" s="143">
        <f t="shared" si="6"/>
        <v>0</v>
      </c>
      <c r="G216" s="16"/>
    </row>
    <row r="217" spans="1:7" x14ac:dyDescent="0.25">
      <c r="A217" s="101" t="s">
        <v>241</v>
      </c>
      <c r="B217" s="179">
        <v>0</v>
      </c>
      <c r="C217" s="19"/>
      <c r="D217" s="134">
        <v>0</v>
      </c>
      <c r="E217" s="76"/>
      <c r="F217" s="143">
        <f t="shared" si="6"/>
        <v>0</v>
      </c>
      <c r="G217" s="16"/>
    </row>
    <row r="218" spans="1:7" x14ac:dyDescent="0.25">
      <c r="A218" s="101" t="s">
        <v>242</v>
      </c>
      <c r="B218" s="179">
        <v>0</v>
      </c>
      <c r="C218" s="19"/>
      <c r="D218" s="134">
        <v>0</v>
      </c>
      <c r="E218" s="76"/>
      <c r="F218" s="143">
        <f t="shared" si="6"/>
        <v>0</v>
      </c>
      <c r="G218" s="16"/>
    </row>
    <row r="219" spans="1:7" x14ac:dyDescent="0.25">
      <c r="A219" s="100" t="s">
        <v>229</v>
      </c>
      <c r="B219" s="161">
        <v>69</v>
      </c>
      <c r="C219" s="19"/>
      <c r="D219" s="134">
        <v>0</v>
      </c>
      <c r="E219" s="69"/>
      <c r="F219" s="143">
        <f t="shared" si="6"/>
        <v>69</v>
      </c>
      <c r="G219" s="16"/>
    </row>
    <row r="220" spans="1:7" x14ac:dyDescent="0.25">
      <c r="A220" s="100" t="s">
        <v>230</v>
      </c>
      <c r="B220" s="161">
        <v>-69</v>
      </c>
      <c r="C220" s="19"/>
      <c r="D220" s="134">
        <v>0</v>
      </c>
      <c r="E220" s="69"/>
      <c r="F220" s="143">
        <f t="shared" si="6"/>
        <v>-69</v>
      </c>
      <c r="G220" s="16"/>
    </row>
    <row r="221" spans="1:7" x14ac:dyDescent="0.25">
      <c r="A221" s="100" t="s">
        <v>208</v>
      </c>
      <c r="B221" s="161">
        <v>3708621.92</v>
      </c>
      <c r="C221" s="19"/>
      <c r="D221" s="134">
        <v>3396862.49</v>
      </c>
      <c r="E221" s="69"/>
      <c r="F221" s="143">
        <f t="shared" si="6"/>
        <v>311759.4299999997</v>
      </c>
      <c r="G221" s="16"/>
    </row>
    <row r="222" spans="1:7" x14ac:dyDescent="0.25">
      <c r="A222" s="100" t="s">
        <v>209</v>
      </c>
      <c r="B222" s="161">
        <v>1443091811.6500001</v>
      </c>
      <c r="C222" s="19"/>
      <c r="D222" s="134">
        <v>1577059555.3</v>
      </c>
      <c r="E222" s="69"/>
      <c r="F222" s="143">
        <f t="shared" si="6"/>
        <v>-133967743.64999986</v>
      </c>
      <c r="G222" s="16"/>
    </row>
    <row r="223" spans="1:7" x14ac:dyDescent="0.25">
      <c r="A223" s="105" t="s">
        <v>114</v>
      </c>
      <c r="B223" s="181">
        <v>0</v>
      </c>
      <c r="C223" s="62"/>
      <c r="D223" s="140">
        <v>0</v>
      </c>
      <c r="E223" s="77"/>
      <c r="F223" s="143">
        <f t="shared" si="6"/>
        <v>0</v>
      </c>
      <c r="G223" s="16"/>
    </row>
    <row r="224" spans="1:7" x14ac:dyDescent="0.25">
      <c r="A224" s="101" t="s">
        <v>115</v>
      </c>
      <c r="B224" s="134"/>
      <c r="C224" s="19"/>
      <c r="D224" s="134"/>
      <c r="E224" s="69"/>
      <c r="F224" s="143"/>
      <c r="G224" s="16"/>
    </row>
    <row r="225" spans="1:7" x14ac:dyDescent="0.25">
      <c r="A225" s="96" t="s">
        <v>210</v>
      </c>
      <c r="B225" s="161">
        <v>243091.08000000002</v>
      </c>
      <c r="C225" s="19"/>
      <c r="D225" s="134">
        <v>243091.08</v>
      </c>
      <c r="E225" s="67"/>
      <c r="F225" s="155">
        <f>B225-D225</f>
        <v>0</v>
      </c>
      <c r="G225" s="16"/>
    </row>
    <row r="226" spans="1:7" x14ac:dyDescent="0.25">
      <c r="A226" s="101" t="s">
        <v>116</v>
      </c>
      <c r="B226" s="134"/>
      <c r="C226" s="19"/>
      <c r="D226" s="134"/>
      <c r="E226" s="67"/>
      <c r="F226" s="143"/>
      <c r="G226" s="16"/>
    </row>
    <row r="227" spans="1:7" x14ac:dyDescent="0.25">
      <c r="A227" s="96" t="s">
        <v>211</v>
      </c>
      <c r="B227" s="161">
        <v>-115599.1</v>
      </c>
      <c r="C227" s="19"/>
      <c r="D227" s="134">
        <v>10497605.02</v>
      </c>
      <c r="E227" s="67"/>
      <c r="F227" s="143">
        <f>B227-D227</f>
        <v>-10613204.119999999</v>
      </c>
      <c r="G227" s="16"/>
    </row>
    <row r="228" spans="1:7" x14ac:dyDescent="0.25">
      <c r="A228" s="101" t="s">
        <v>124</v>
      </c>
      <c r="B228" s="134"/>
      <c r="C228" s="19"/>
      <c r="D228" s="134"/>
      <c r="E228" s="67"/>
      <c r="F228" s="143"/>
      <c r="G228" s="16"/>
    </row>
    <row r="229" spans="1:7" x14ac:dyDescent="0.25">
      <c r="A229" s="103" t="s">
        <v>212</v>
      </c>
      <c r="B229" s="161">
        <v>-450</v>
      </c>
      <c r="C229" s="19"/>
      <c r="D229" s="134">
        <v>-450</v>
      </c>
      <c r="E229" s="67"/>
      <c r="F229" s="155">
        <f>B229-D229</f>
        <v>0</v>
      </c>
      <c r="G229" s="16"/>
    </row>
    <row r="230" spans="1:7" hidden="1" x14ac:dyDescent="0.25">
      <c r="A230" s="101" t="s">
        <v>117</v>
      </c>
      <c r="B230" s="134"/>
      <c r="C230" s="19"/>
      <c r="D230" s="134">
        <v>0</v>
      </c>
      <c r="E230" s="67"/>
      <c r="F230" s="143">
        <f>B230-D230</f>
        <v>0</v>
      </c>
      <c r="G230" s="16"/>
    </row>
    <row r="231" spans="1:7" x14ac:dyDescent="0.25">
      <c r="A231" s="101" t="s">
        <v>118</v>
      </c>
      <c r="B231" s="134"/>
      <c r="C231" s="19"/>
      <c r="D231" s="134"/>
      <c r="E231" s="67"/>
      <c r="F231" s="143"/>
      <c r="G231" s="16"/>
    </row>
    <row r="232" spans="1:7" x14ac:dyDescent="0.25">
      <c r="A232" s="103" t="s">
        <v>119</v>
      </c>
      <c r="B232" s="134"/>
      <c r="C232" s="19"/>
      <c r="D232" s="134"/>
      <c r="E232" s="67"/>
      <c r="F232" s="143"/>
      <c r="G232" s="16"/>
    </row>
    <row r="233" spans="1:7" x14ac:dyDescent="0.25">
      <c r="A233" s="103" t="s">
        <v>213</v>
      </c>
      <c r="B233" s="161">
        <v>-55347.03</v>
      </c>
      <c r="C233" s="19"/>
      <c r="D233" s="134">
        <v>-55347.03</v>
      </c>
      <c r="E233" s="67"/>
      <c r="F233" s="155">
        <f>B233-D233</f>
        <v>0</v>
      </c>
      <c r="G233" s="16"/>
    </row>
    <row r="234" spans="1:7" x14ac:dyDescent="0.25">
      <c r="A234" s="101" t="s">
        <v>214</v>
      </c>
      <c r="B234" s="162">
        <v>30158945.920000002</v>
      </c>
      <c r="C234" s="19"/>
      <c r="D234" s="141">
        <v>29546069.199999999</v>
      </c>
      <c r="E234" s="58"/>
      <c r="F234" s="154">
        <f>B234-D234</f>
        <v>612876.72000000253</v>
      </c>
      <c r="G234" s="16"/>
    </row>
    <row r="235" spans="1:7" x14ac:dyDescent="0.25">
      <c r="A235" s="101" t="s">
        <v>222</v>
      </c>
      <c r="B235" s="182">
        <v>0</v>
      </c>
      <c r="C235" s="17"/>
      <c r="D235" s="142">
        <v>0</v>
      </c>
      <c r="E235" s="119"/>
      <c r="F235" s="156">
        <v>0</v>
      </c>
      <c r="G235" s="16"/>
    </row>
    <row r="236" spans="1:7" x14ac:dyDescent="0.25">
      <c r="A236" s="96" t="s">
        <v>215</v>
      </c>
      <c r="B236" s="180">
        <f>SUM(B187:B235)</f>
        <v>8483060347.4399996</v>
      </c>
      <c r="C236" s="19"/>
      <c r="D236" s="141">
        <v>8528469657.3999996</v>
      </c>
      <c r="E236" s="67"/>
      <c r="F236" s="154">
        <f>B236-D236</f>
        <v>-45409309.960000038</v>
      </c>
      <c r="G236" s="16"/>
    </row>
    <row r="237" spans="1:7" ht="15.75" thickBot="1" x14ac:dyDescent="0.3">
      <c r="A237" s="96" t="s">
        <v>216</v>
      </c>
      <c r="B237" s="176">
        <f>B166+B170+B173+B176+B236</f>
        <v>16958834679066.105</v>
      </c>
      <c r="C237" s="35"/>
      <c r="D237" s="136">
        <v>15903228807326.1</v>
      </c>
      <c r="E237" s="67"/>
      <c r="F237" s="150">
        <f>B237-D237</f>
        <v>1055605871740.0059</v>
      </c>
      <c r="G237" s="16"/>
    </row>
    <row r="238" spans="1:7" ht="15.75" thickTop="1" x14ac:dyDescent="0.25">
      <c r="A238" s="96"/>
      <c r="B238" s="133"/>
      <c r="C238" s="35"/>
      <c r="D238" s="35"/>
      <c r="E238" s="67"/>
      <c r="F238" s="99"/>
      <c r="G238" s="16"/>
    </row>
    <row r="239" spans="1:7" x14ac:dyDescent="0.25">
      <c r="A239" s="98"/>
      <c r="B239" s="33"/>
      <c r="C239" s="33"/>
      <c r="D239" s="33"/>
      <c r="E239" s="34"/>
      <c r="F239" s="99"/>
      <c r="G239" s="16"/>
    </row>
    <row r="240" spans="1:7" x14ac:dyDescent="0.25">
      <c r="A240" s="111" t="s">
        <v>221</v>
      </c>
      <c r="B240" s="17"/>
      <c r="C240" s="17"/>
      <c r="D240" s="17"/>
      <c r="E240" s="81"/>
      <c r="F240" s="99"/>
      <c r="G240" s="16"/>
    </row>
    <row r="241" spans="1:7" x14ac:dyDescent="0.25">
      <c r="A241" s="111" t="s">
        <v>226</v>
      </c>
      <c r="B241" s="17"/>
      <c r="C241" s="17"/>
      <c r="D241" s="17"/>
      <c r="E241" s="81"/>
      <c r="F241" s="99"/>
      <c r="G241" s="16"/>
    </row>
    <row r="242" spans="1:7" ht="15" customHeight="1" x14ac:dyDescent="0.25">
      <c r="A242" s="111" t="s">
        <v>227</v>
      </c>
      <c r="B242" s="17"/>
      <c r="C242" s="17"/>
      <c r="D242" s="17"/>
      <c r="E242" s="81"/>
      <c r="F242" s="99"/>
      <c r="G242" s="16"/>
    </row>
    <row r="243" spans="1:7" x14ac:dyDescent="0.25">
      <c r="A243" s="112" t="s">
        <v>220</v>
      </c>
      <c r="B243" s="17"/>
      <c r="C243" s="17"/>
      <c r="D243" s="17"/>
      <c r="E243" s="18"/>
      <c r="F243" s="99"/>
      <c r="G243" s="16"/>
    </row>
    <row r="244" spans="1:7" x14ac:dyDescent="0.25">
      <c r="A244" s="112" t="s">
        <v>224</v>
      </c>
      <c r="B244" s="17"/>
      <c r="C244" s="17"/>
      <c r="D244" s="17"/>
      <c r="E244" s="18"/>
      <c r="F244" s="99"/>
      <c r="G244" s="16"/>
    </row>
    <row r="245" spans="1:7" x14ac:dyDescent="0.25">
      <c r="A245" s="112" t="s">
        <v>128</v>
      </c>
      <c r="B245" s="17"/>
      <c r="C245" s="17"/>
      <c r="D245" s="17"/>
      <c r="E245" s="18"/>
      <c r="F245" s="99"/>
      <c r="G245" s="16"/>
    </row>
    <row r="246" spans="1:7" x14ac:dyDescent="0.25">
      <c r="A246" s="113" t="s">
        <v>225</v>
      </c>
      <c r="B246" s="114"/>
      <c r="C246" s="114"/>
      <c r="D246" s="114"/>
      <c r="E246" s="115"/>
      <c r="F246" s="108"/>
      <c r="G246" s="16"/>
    </row>
    <row r="247" spans="1:7" x14ac:dyDescent="0.25">
      <c r="A247" s="85"/>
      <c r="B247" s="86"/>
      <c r="C247" s="165"/>
      <c r="D247" s="165"/>
      <c r="E247" s="165"/>
      <c r="F247" s="165"/>
    </row>
    <row r="248" spans="1:7" x14ac:dyDescent="0.25">
      <c r="A248" s="85"/>
      <c r="B248" s="88"/>
      <c r="C248" s="120"/>
      <c r="D248" s="120"/>
      <c r="E248" s="120"/>
      <c r="F248" s="120"/>
    </row>
    <row r="249" spans="1:7" x14ac:dyDescent="0.25">
      <c r="A249" s="87"/>
      <c r="B249" s="3"/>
      <c r="C249" s="120"/>
      <c r="D249" s="120"/>
      <c r="E249" s="120"/>
      <c r="F249" s="120"/>
    </row>
    <row r="250" spans="1:7" x14ac:dyDescent="0.25">
      <c r="A250" s="14"/>
      <c r="B250" s="3"/>
      <c r="C250" s="3"/>
    </row>
  </sheetData>
  <mergeCells count="3">
    <mergeCell ref="C247:F247"/>
    <mergeCell ref="A1:F1"/>
    <mergeCell ref="A2:F2"/>
  </mergeCells>
  <pageMargins left="1" right="1" top="1" bottom="1" header="0.5" footer="0.5"/>
  <pageSetup scale="49" fitToHeight="3" orientation="portrait" r:id="rId1"/>
  <rowBreaks count="2" manualBreakCount="2">
    <brk id="71" max="16383" man="1"/>
    <brk id="1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8"/>
  <sheetViews>
    <sheetView zoomScaleNormal="100" zoomScaleSheetLayoutView="100" workbookViewId="0">
      <selection activeCell="A3" sqref="A3"/>
    </sheetView>
  </sheetViews>
  <sheetFormatPr defaultRowHeight="15" x14ac:dyDescent="0.25"/>
  <cols>
    <col min="1" max="1" width="71.85546875" style="7" customWidth="1"/>
    <col min="2" max="2" width="20.140625" style="8" bestFit="1" customWidth="1"/>
    <col min="3" max="3" width="2.7109375" style="8" customWidth="1"/>
    <col min="4" max="4" width="20.140625" style="8" bestFit="1" customWidth="1"/>
    <col min="5" max="5" width="2.7109375" style="12" customWidth="1"/>
    <col min="6" max="6" width="19.140625" style="23" bestFit="1" customWidth="1"/>
    <col min="7" max="8" width="9.140625" style="7"/>
    <col min="9" max="9" width="9.140625" style="7" customWidth="1"/>
    <col min="10" max="16384" width="9.140625" style="7"/>
  </cols>
  <sheetData>
    <row r="1" spans="1:8" ht="23.25" x14ac:dyDescent="0.35">
      <c r="A1" s="168" t="s">
        <v>0</v>
      </c>
      <c r="B1" s="168"/>
      <c r="C1" s="168"/>
      <c r="D1" s="168"/>
      <c r="E1" s="168"/>
      <c r="F1" s="168"/>
      <c r="G1" s="6"/>
      <c r="H1" s="6"/>
    </row>
    <row r="2" spans="1:8" x14ac:dyDescent="0.25">
      <c r="A2" s="167" t="s">
        <v>135</v>
      </c>
      <c r="B2" s="167"/>
      <c r="C2" s="167"/>
      <c r="D2" s="167"/>
      <c r="E2" s="167"/>
      <c r="F2" s="167"/>
      <c r="G2" s="6"/>
      <c r="H2" s="6"/>
    </row>
    <row r="3" spans="1:8" x14ac:dyDescent="0.25">
      <c r="A3" s="1"/>
      <c r="B3" s="2"/>
      <c r="C3" s="2"/>
      <c r="D3" s="2"/>
      <c r="E3" s="9"/>
      <c r="F3" s="20"/>
      <c r="G3" s="6" t="s">
        <v>1</v>
      </c>
      <c r="H3" s="6"/>
    </row>
    <row r="4" spans="1:8" ht="15.75" thickBot="1" x14ac:dyDescent="0.3">
      <c r="A4" s="4"/>
      <c r="B4" s="5"/>
      <c r="C4" s="5"/>
      <c r="D4" s="5"/>
      <c r="E4" s="10"/>
      <c r="F4" s="21"/>
      <c r="G4" s="6"/>
      <c r="H4" s="6"/>
    </row>
    <row r="5" spans="1:8" x14ac:dyDescent="0.25">
      <c r="A5" s="26"/>
      <c r="B5" s="27" t="s">
        <v>2</v>
      </c>
      <c r="C5" s="28"/>
      <c r="D5" s="169" t="s">
        <v>130</v>
      </c>
      <c r="E5" s="170"/>
      <c r="F5" s="29"/>
      <c r="G5" s="6"/>
      <c r="H5" s="6"/>
    </row>
    <row r="6" spans="1:8" ht="15.75" thickBot="1" x14ac:dyDescent="0.3">
      <c r="A6" s="30" t="s">
        <v>3</v>
      </c>
      <c r="B6" s="83" t="s">
        <v>132</v>
      </c>
      <c r="C6" s="84"/>
      <c r="D6" s="171" t="s">
        <v>129</v>
      </c>
      <c r="E6" s="172"/>
      <c r="F6" s="31" t="s">
        <v>4</v>
      </c>
      <c r="G6" s="6"/>
      <c r="H6" s="6"/>
    </row>
    <row r="7" spans="1:8" x14ac:dyDescent="0.25">
      <c r="A7" s="13"/>
      <c r="B7" s="5"/>
      <c r="C7" s="5"/>
      <c r="D7" s="5"/>
      <c r="E7" s="10"/>
      <c r="F7" s="22"/>
      <c r="G7" s="14"/>
      <c r="H7" s="14"/>
    </row>
    <row r="8" spans="1:8" x14ac:dyDescent="0.25">
      <c r="A8" s="15" t="s">
        <v>5</v>
      </c>
      <c r="B8" s="5"/>
      <c r="C8" s="5"/>
      <c r="D8" s="5"/>
      <c r="E8" s="10"/>
      <c r="F8" s="22"/>
      <c r="G8" s="14"/>
      <c r="H8" s="14"/>
    </row>
    <row r="9" spans="1:8" x14ac:dyDescent="0.25">
      <c r="A9" s="32" t="s">
        <v>6</v>
      </c>
      <c r="B9" s="33"/>
      <c r="C9" s="33"/>
      <c r="D9" s="33"/>
      <c r="E9" s="34"/>
      <c r="F9" s="35"/>
      <c r="G9" s="14"/>
      <c r="H9" s="14"/>
    </row>
    <row r="10" spans="1:8" ht="17.25" x14ac:dyDescent="0.25">
      <c r="A10" s="36" t="s">
        <v>217</v>
      </c>
      <c r="B10" s="17"/>
      <c r="C10" s="17"/>
      <c r="D10" s="17"/>
      <c r="E10" s="37"/>
      <c r="F10" s="19"/>
      <c r="G10" s="14"/>
      <c r="H10" s="14"/>
    </row>
    <row r="11" spans="1:8" hidden="1" x14ac:dyDescent="0.25">
      <c r="A11" s="38" t="s">
        <v>7</v>
      </c>
      <c r="B11" s="39">
        <v>0</v>
      </c>
      <c r="C11" s="39"/>
      <c r="D11" s="39">
        <v>0</v>
      </c>
      <c r="E11" s="40"/>
      <c r="F11" s="41">
        <v>0</v>
      </c>
      <c r="G11" s="14"/>
      <c r="H11" s="14"/>
    </row>
    <row r="12" spans="1:8" hidden="1" x14ac:dyDescent="0.25">
      <c r="A12" s="38" t="s">
        <v>8</v>
      </c>
      <c r="B12" s="39">
        <v>0</v>
      </c>
      <c r="C12" s="39"/>
      <c r="D12" s="39">
        <v>0</v>
      </c>
      <c r="E12" s="40"/>
      <c r="F12" s="41">
        <v>0</v>
      </c>
      <c r="G12" s="14"/>
      <c r="H12" s="14"/>
    </row>
    <row r="13" spans="1:8" hidden="1" x14ac:dyDescent="0.25">
      <c r="A13" s="38" t="s">
        <v>9</v>
      </c>
      <c r="B13" s="39">
        <v>0</v>
      </c>
      <c r="C13" s="39"/>
      <c r="D13" s="39">
        <v>0</v>
      </c>
      <c r="E13" s="40"/>
      <c r="F13" s="41">
        <v>0</v>
      </c>
      <c r="G13" s="14"/>
      <c r="H13" s="14"/>
    </row>
    <row r="14" spans="1:8" hidden="1" x14ac:dyDescent="0.25">
      <c r="A14" s="38" t="s">
        <v>10</v>
      </c>
      <c r="B14" s="39">
        <v>0</v>
      </c>
      <c r="C14" s="39"/>
      <c r="D14" s="39">
        <v>0</v>
      </c>
      <c r="E14" s="40"/>
      <c r="F14" s="41">
        <v>0</v>
      </c>
      <c r="G14" s="14"/>
      <c r="H14" s="14"/>
    </row>
    <row r="15" spans="1:8" hidden="1" x14ac:dyDescent="0.25">
      <c r="A15" s="42" t="s">
        <v>11</v>
      </c>
      <c r="B15" s="39">
        <v>0</v>
      </c>
      <c r="C15" s="39"/>
      <c r="D15" s="39">
        <v>0</v>
      </c>
      <c r="E15" s="40"/>
      <c r="F15" s="41">
        <v>0</v>
      </c>
      <c r="G15" s="14"/>
      <c r="H15" s="14"/>
    </row>
    <row r="16" spans="1:8" x14ac:dyDescent="0.25">
      <c r="A16" s="43" t="s">
        <v>136</v>
      </c>
      <c r="B16" s="44">
        <v>384712576518.65997</v>
      </c>
      <c r="C16" s="41"/>
      <c r="D16" s="44">
        <v>159321788190.67001</v>
      </c>
      <c r="E16" s="45"/>
      <c r="F16" s="44">
        <f>B16-D16</f>
        <v>225390788327.98996</v>
      </c>
      <c r="G16" s="16"/>
      <c r="H16" s="16"/>
    </row>
    <row r="17" spans="1:8" ht="15.75" thickBot="1" x14ac:dyDescent="0.3">
      <c r="A17" s="32" t="s">
        <v>137</v>
      </c>
      <c r="B17" s="46">
        <f>SUM(B11:B16)</f>
        <v>384712576518.65997</v>
      </c>
      <c r="C17" s="19"/>
      <c r="D17" s="46">
        <f>SUM(D11:D16)</f>
        <v>159321788190.67001</v>
      </c>
      <c r="E17" s="47"/>
      <c r="F17" s="46">
        <f>B17-D17</f>
        <v>225390788327.98996</v>
      </c>
      <c r="G17" s="16"/>
      <c r="H17" s="16"/>
    </row>
    <row r="18" spans="1:8" ht="15.75" thickTop="1" x14ac:dyDescent="0.25">
      <c r="A18" s="32"/>
      <c r="B18" s="33"/>
      <c r="C18" s="33"/>
      <c r="D18" s="33"/>
      <c r="E18" s="48"/>
      <c r="F18" s="35"/>
      <c r="G18" s="16"/>
      <c r="H18" s="16"/>
    </row>
    <row r="19" spans="1:8" x14ac:dyDescent="0.25">
      <c r="A19" s="32" t="s">
        <v>12</v>
      </c>
      <c r="B19" s="33"/>
      <c r="C19" s="33"/>
      <c r="D19" s="33"/>
      <c r="E19" s="48"/>
      <c r="F19" s="19"/>
      <c r="G19" s="16"/>
      <c r="H19" s="16"/>
    </row>
    <row r="20" spans="1:8" x14ac:dyDescent="0.25">
      <c r="A20" s="42" t="s">
        <v>138</v>
      </c>
      <c r="B20" s="41">
        <v>50917815939.830002</v>
      </c>
      <c r="C20" s="41"/>
      <c r="D20" s="41">
        <v>51443262416.629997</v>
      </c>
      <c r="E20" s="48"/>
      <c r="F20" s="41">
        <f>B20-D20</f>
        <v>-525446476.79999542</v>
      </c>
      <c r="G20" s="16"/>
      <c r="H20" s="16"/>
    </row>
    <row r="21" spans="1:8" x14ac:dyDescent="0.25">
      <c r="A21" s="42" t="s">
        <v>139</v>
      </c>
      <c r="B21" s="44">
        <v>-5200000000</v>
      </c>
      <c r="C21" s="41"/>
      <c r="D21" s="44">
        <v>-5200000000</v>
      </c>
      <c r="E21" s="48"/>
      <c r="F21" s="44">
        <f>B21-D21</f>
        <v>0</v>
      </c>
      <c r="G21" s="16"/>
      <c r="H21" s="16"/>
    </row>
    <row r="22" spans="1:8" ht="15.75" thickBot="1" x14ac:dyDescent="0.3">
      <c r="A22" s="32" t="s">
        <v>137</v>
      </c>
      <c r="B22" s="46">
        <f>SUM(B20:B21)</f>
        <v>45717815939.830002</v>
      </c>
      <c r="C22" s="19"/>
      <c r="D22" s="46">
        <f>SUM(D20:D21)</f>
        <v>46243262416.629997</v>
      </c>
      <c r="E22" s="48"/>
      <c r="F22" s="46">
        <f>B22-D22</f>
        <v>-525446476.79999542</v>
      </c>
      <c r="G22" s="16"/>
      <c r="H22" s="16"/>
    </row>
    <row r="23" spans="1:8" ht="15.75" thickTop="1" x14ac:dyDescent="0.25">
      <c r="A23" s="32"/>
      <c r="B23" s="35"/>
      <c r="C23" s="35"/>
      <c r="D23" s="35"/>
      <c r="E23" s="48"/>
      <c r="F23" s="19"/>
      <c r="G23" s="16"/>
      <c r="H23" s="16"/>
    </row>
    <row r="24" spans="1:8" x14ac:dyDescent="0.25">
      <c r="A24" s="32" t="s">
        <v>13</v>
      </c>
      <c r="B24" s="35"/>
      <c r="C24" s="35"/>
      <c r="D24" s="35"/>
      <c r="E24" s="48"/>
      <c r="F24" s="19"/>
      <c r="G24" s="16"/>
      <c r="H24" s="16"/>
    </row>
    <row r="25" spans="1:8" x14ac:dyDescent="0.25">
      <c r="A25" s="32" t="s">
        <v>14</v>
      </c>
      <c r="B25" s="35"/>
      <c r="C25" s="35"/>
      <c r="D25" s="35"/>
      <c r="E25" s="48"/>
      <c r="F25" s="19"/>
      <c r="G25" s="16"/>
      <c r="H25" s="16"/>
    </row>
    <row r="26" spans="1:8" x14ac:dyDescent="0.25">
      <c r="A26" s="42" t="s">
        <v>15</v>
      </c>
      <c r="B26" s="19"/>
      <c r="C26" s="19"/>
      <c r="D26" s="19"/>
      <c r="E26" s="48"/>
      <c r="F26" s="19"/>
      <c r="G26" s="16"/>
      <c r="H26" s="16"/>
    </row>
    <row r="27" spans="1:8" x14ac:dyDescent="0.25">
      <c r="A27" s="49" t="s">
        <v>140</v>
      </c>
      <c r="B27" s="41">
        <v>111629078113.37</v>
      </c>
      <c r="C27" s="41"/>
      <c r="D27" s="41">
        <v>111629078113.37</v>
      </c>
      <c r="E27" s="50"/>
      <c r="F27" s="41">
        <f t="shared" ref="F27:F33" si="0">B27-D27</f>
        <v>0</v>
      </c>
      <c r="G27" s="16"/>
      <c r="H27" s="16"/>
    </row>
    <row r="28" spans="1:8" x14ac:dyDescent="0.25">
      <c r="A28" s="42" t="s">
        <v>141</v>
      </c>
      <c r="B28" s="41">
        <v>4168649580.5</v>
      </c>
      <c r="C28" s="41"/>
      <c r="D28" s="41">
        <v>5666269599.1800003</v>
      </c>
      <c r="E28" s="48"/>
      <c r="F28" s="41">
        <f t="shared" si="0"/>
        <v>-1497620018.6800003</v>
      </c>
      <c r="G28" s="16"/>
      <c r="H28" s="16"/>
    </row>
    <row r="29" spans="1:8" x14ac:dyDescent="0.25">
      <c r="A29" s="42" t="s">
        <v>142</v>
      </c>
      <c r="B29" s="41">
        <v>-103137586853.02</v>
      </c>
      <c r="C29" s="41"/>
      <c r="D29" s="41">
        <v>-102153102129.31</v>
      </c>
      <c r="E29" s="50"/>
      <c r="F29" s="41">
        <f t="shared" si="0"/>
        <v>-984484723.71000671</v>
      </c>
      <c r="G29" s="16"/>
      <c r="H29" s="16"/>
    </row>
    <row r="30" spans="1:8" x14ac:dyDescent="0.25">
      <c r="A30" s="42" t="s">
        <v>16</v>
      </c>
      <c r="B30" s="41"/>
      <c r="C30" s="41"/>
      <c r="D30" s="41"/>
      <c r="E30" s="48"/>
      <c r="F30" s="41">
        <f t="shared" si="0"/>
        <v>0</v>
      </c>
      <c r="G30" s="16"/>
      <c r="H30" s="16"/>
    </row>
    <row r="31" spans="1:8" x14ac:dyDescent="0.25">
      <c r="A31" s="49" t="s">
        <v>143</v>
      </c>
      <c r="B31" s="41">
        <v>3008611377.46</v>
      </c>
      <c r="C31" s="41"/>
      <c r="D31" s="41">
        <v>-3324961142.1100001</v>
      </c>
      <c r="E31" s="50"/>
      <c r="F31" s="41">
        <f t="shared" si="0"/>
        <v>6333572519.5699997</v>
      </c>
      <c r="G31" s="16"/>
      <c r="H31" s="16"/>
    </row>
    <row r="32" spans="1:8" x14ac:dyDescent="0.25">
      <c r="A32" s="42" t="s">
        <v>144</v>
      </c>
      <c r="B32" s="44">
        <v>-305050352.49000001</v>
      </c>
      <c r="C32" s="41"/>
      <c r="D32" s="44">
        <v>-308776765.52999997</v>
      </c>
      <c r="E32" s="48"/>
      <c r="F32" s="44">
        <f t="shared" si="0"/>
        <v>3726413.0399999619</v>
      </c>
      <c r="G32" s="16"/>
      <c r="H32" s="16"/>
    </row>
    <row r="33" spans="1:8" ht="15.75" thickBot="1" x14ac:dyDescent="0.3">
      <c r="A33" s="32" t="s">
        <v>137</v>
      </c>
      <c r="B33" s="51">
        <f>SUM(B27:B32)</f>
        <v>15363701865.81999</v>
      </c>
      <c r="C33" s="19"/>
      <c r="D33" s="51">
        <f>SUM(D27:D32)</f>
        <v>11508507675.599989</v>
      </c>
      <c r="E33" s="50"/>
      <c r="F33" s="51">
        <f t="shared" si="0"/>
        <v>3855194190.2200012</v>
      </c>
      <c r="G33" s="16"/>
      <c r="H33" s="16"/>
    </row>
    <row r="34" spans="1:8" ht="15.75" thickTop="1" x14ac:dyDescent="0.25">
      <c r="A34" s="32"/>
      <c r="B34" s="19"/>
      <c r="C34" s="19"/>
      <c r="D34" s="19"/>
      <c r="E34" s="48"/>
      <c r="F34" s="19"/>
      <c r="G34" s="16"/>
      <c r="H34" s="16"/>
    </row>
    <row r="35" spans="1:8" x14ac:dyDescent="0.25">
      <c r="A35" s="32" t="s">
        <v>17</v>
      </c>
      <c r="B35" s="19"/>
      <c r="C35" s="19"/>
      <c r="D35" s="19"/>
      <c r="E35" s="48"/>
      <c r="F35" s="19"/>
      <c r="G35" s="16"/>
      <c r="H35" s="16"/>
    </row>
    <row r="36" spans="1:8" ht="15.75" thickBot="1" x14ac:dyDescent="0.3">
      <c r="A36" s="42" t="s">
        <v>145</v>
      </c>
      <c r="B36" s="52">
        <v>4860966693.1700001</v>
      </c>
      <c r="C36" s="35"/>
      <c r="D36" s="52">
        <v>7903372290.1800003</v>
      </c>
      <c r="E36" s="48"/>
      <c r="F36" s="51">
        <f>B36-D36</f>
        <v>-3042405597.0100002</v>
      </c>
      <c r="G36" s="16"/>
      <c r="H36" s="16"/>
    </row>
    <row r="37" spans="1:8" ht="15.75" thickTop="1" x14ac:dyDescent="0.25">
      <c r="A37" s="32"/>
      <c r="B37" s="35"/>
      <c r="C37" s="35"/>
      <c r="D37" s="35"/>
      <c r="E37" s="48"/>
      <c r="F37" s="19"/>
      <c r="G37" s="16"/>
      <c r="H37" s="16"/>
    </row>
    <row r="38" spans="1:8" x14ac:dyDescent="0.25">
      <c r="A38" s="32" t="s">
        <v>18</v>
      </c>
      <c r="B38" s="35"/>
      <c r="C38" s="35"/>
      <c r="D38" s="35"/>
      <c r="E38" s="48"/>
      <c r="F38" s="19"/>
      <c r="G38" s="16"/>
      <c r="H38" s="16"/>
    </row>
    <row r="39" spans="1:8" x14ac:dyDescent="0.25">
      <c r="A39" s="42" t="s">
        <v>146</v>
      </c>
      <c r="B39" s="41">
        <v>79890</v>
      </c>
      <c r="C39" s="41"/>
      <c r="D39" s="41">
        <v>79890</v>
      </c>
      <c r="E39" s="48"/>
      <c r="F39" s="41">
        <f t="shared" ref="F39:F59" si="1">B39-D39</f>
        <v>0</v>
      </c>
      <c r="G39" s="16"/>
    </row>
    <row r="40" spans="1:8" x14ac:dyDescent="0.25">
      <c r="A40" s="42" t="s">
        <v>147</v>
      </c>
      <c r="B40" s="41">
        <v>95714505.150000006</v>
      </c>
      <c r="C40" s="41"/>
      <c r="D40" s="41">
        <v>85561322.920000002</v>
      </c>
      <c r="E40" s="48"/>
      <c r="F40" s="41">
        <f t="shared" si="1"/>
        <v>10153182.230000004</v>
      </c>
      <c r="G40" s="16"/>
    </row>
    <row r="41" spans="1:8" hidden="1" x14ac:dyDescent="0.25">
      <c r="A41" s="42" t="s">
        <v>19</v>
      </c>
      <c r="B41" s="41">
        <v>0</v>
      </c>
      <c r="C41" s="41"/>
      <c r="D41" s="41">
        <v>0</v>
      </c>
      <c r="E41" s="48"/>
      <c r="F41" s="41">
        <f t="shared" si="1"/>
        <v>0</v>
      </c>
      <c r="G41" s="16"/>
    </row>
    <row r="42" spans="1:8" x14ac:dyDescent="0.25">
      <c r="A42" s="38" t="s">
        <v>20</v>
      </c>
      <c r="B42" s="41"/>
      <c r="C42" s="41"/>
      <c r="D42" s="41"/>
      <c r="E42" s="40"/>
      <c r="F42" s="41">
        <f t="shared" si="1"/>
        <v>0</v>
      </c>
      <c r="G42" s="16"/>
    </row>
    <row r="43" spans="1:8" x14ac:dyDescent="0.25">
      <c r="A43" s="53" t="s">
        <v>148</v>
      </c>
      <c r="B43" s="41">
        <v>26941068.010000002</v>
      </c>
      <c r="C43" s="41"/>
      <c r="D43" s="41">
        <v>28996751.010000002</v>
      </c>
      <c r="E43" s="40"/>
      <c r="F43" s="41">
        <f t="shared" si="1"/>
        <v>-2055683</v>
      </c>
      <c r="G43" s="16"/>
    </row>
    <row r="44" spans="1:8" hidden="1" x14ac:dyDescent="0.25">
      <c r="A44" s="38" t="s">
        <v>21</v>
      </c>
      <c r="B44" s="41">
        <v>0</v>
      </c>
      <c r="C44" s="41"/>
      <c r="D44" s="41">
        <v>0</v>
      </c>
      <c r="E44" s="40"/>
      <c r="F44" s="41">
        <f t="shared" si="1"/>
        <v>0</v>
      </c>
      <c r="G44" s="16"/>
    </row>
    <row r="45" spans="1:8" hidden="1" x14ac:dyDescent="0.25">
      <c r="A45" s="54" t="s">
        <v>22</v>
      </c>
      <c r="B45" s="55"/>
      <c r="C45" s="55"/>
      <c r="D45" s="55"/>
      <c r="E45" s="56"/>
      <c r="F45" s="41">
        <f t="shared" si="1"/>
        <v>0</v>
      </c>
      <c r="G45" s="16"/>
    </row>
    <row r="46" spans="1:8" hidden="1" x14ac:dyDescent="0.25">
      <c r="A46" s="54" t="s">
        <v>23</v>
      </c>
      <c r="B46" s="55"/>
      <c r="C46" s="55"/>
      <c r="D46" s="55"/>
      <c r="E46" s="56"/>
      <c r="F46" s="41">
        <f t="shared" si="1"/>
        <v>0</v>
      </c>
      <c r="G46" s="16"/>
    </row>
    <row r="47" spans="1:8" hidden="1" x14ac:dyDescent="0.25">
      <c r="A47" s="54" t="s">
        <v>24</v>
      </c>
      <c r="B47" s="55"/>
      <c r="C47" s="55"/>
      <c r="D47" s="55"/>
      <c r="E47" s="56"/>
      <c r="F47" s="41">
        <f t="shared" si="1"/>
        <v>0</v>
      </c>
      <c r="G47" s="16"/>
    </row>
    <row r="48" spans="1:8" x14ac:dyDescent="0.25">
      <c r="A48" s="42" t="s">
        <v>149</v>
      </c>
      <c r="B48" s="41">
        <v>1455286727.5899999</v>
      </c>
      <c r="C48" s="41"/>
      <c r="D48" s="41">
        <v>1385399705</v>
      </c>
      <c r="E48" s="48"/>
      <c r="F48" s="41">
        <f t="shared" si="1"/>
        <v>69887022.589999914</v>
      </c>
      <c r="G48" s="16"/>
    </row>
    <row r="49" spans="1:7" x14ac:dyDescent="0.25">
      <c r="A49" s="42" t="s">
        <v>150</v>
      </c>
      <c r="B49" s="41">
        <v>42777.760000000002</v>
      </c>
      <c r="C49" s="41"/>
      <c r="D49" s="41">
        <v>46624.65</v>
      </c>
      <c r="E49" s="48"/>
      <c r="F49" s="41">
        <f t="shared" si="1"/>
        <v>-3846.8899999999994</v>
      </c>
      <c r="G49" s="16"/>
    </row>
    <row r="50" spans="1:7" x14ac:dyDescent="0.25">
      <c r="A50" s="42" t="s">
        <v>151</v>
      </c>
      <c r="B50" s="41">
        <v>1276700636.3</v>
      </c>
      <c r="C50" s="41"/>
      <c r="D50" s="41">
        <v>1271175596.97</v>
      </c>
      <c r="E50" s="50"/>
      <c r="F50" s="41">
        <f t="shared" si="1"/>
        <v>5525039.3299999237</v>
      </c>
      <c r="G50" s="16"/>
    </row>
    <row r="51" spans="1:7" x14ac:dyDescent="0.25">
      <c r="A51" s="42" t="s">
        <v>25</v>
      </c>
      <c r="B51" s="41">
        <v>3057900414.4299998</v>
      </c>
      <c r="C51" s="41"/>
      <c r="D51" s="41">
        <v>2689243266.73</v>
      </c>
      <c r="E51" s="50"/>
      <c r="F51" s="41">
        <f t="shared" si="1"/>
        <v>368657147.69999981</v>
      </c>
      <c r="G51" s="16"/>
    </row>
    <row r="52" spans="1:7" x14ac:dyDescent="0.25">
      <c r="A52" s="42" t="s">
        <v>152</v>
      </c>
      <c r="B52" s="41">
        <v>40697861.450000003</v>
      </c>
      <c r="C52" s="41"/>
      <c r="D52" s="41">
        <v>40716460.329999998</v>
      </c>
      <c r="E52" s="48"/>
      <c r="F52" s="41">
        <f t="shared" si="1"/>
        <v>-18598.879999995232</v>
      </c>
      <c r="G52" s="16"/>
    </row>
    <row r="53" spans="1:7" x14ac:dyDescent="0.25">
      <c r="A53" s="42" t="s">
        <v>153</v>
      </c>
      <c r="B53" s="41">
        <v>-1276700636.3</v>
      </c>
      <c r="C53" s="41"/>
      <c r="D53" s="41">
        <v>-1271175596.97</v>
      </c>
      <c r="E53" s="50"/>
      <c r="F53" s="41">
        <f t="shared" si="1"/>
        <v>-5525039.3299999237</v>
      </c>
      <c r="G53" s="16"/>
    </row>
    <row r="54" spans="1:7" x14ac:dyDescent="0.25">
      <c r="A54" s="43" t="s">
        <v>154</v>
      </c>
      <c r="B54" s="41">
        <v>20820887160.98</v>
      </c>
      <c r="C54" s="41"/>
      <c r="D54" s="41">
        <v>21124883897.34</v>
      </c>
      <c r="E54" s="50"/>
      <c r="F54" s="41">
        <f t="shared" si="1"/>
        <v>-303996736.36000061</v>
      </c>
      <c r="G54" s="16"/>
    </row>
    <row r="55" spans="1:7" x14ac:dyDescent="0.25">
      <c r="A55" s="42" t="s">
        <v>155</v>
      </c>
      <c r="B55" s="41">
        <v>858123081.09000003</v>
      </c>
      <c r="C55" s="41"/>
      <c r="D55" s="41">
        <v>550647332.50999999</v>
      </c>
      <c r="E55" s="50"/>
      <c r="F55" s="41">
        <f t="shared" si="1"/>
        <v>307475748.58000004</v>
      </c>
      <c r="G55" s="16"/>
    </row>
    <row r="56" spans="1:7" x14ac:dyDescent="0.25">
      <c r="A56" s="42" t="s">
        <v>156</v>
      </c>
      <c r="B56" s="41">
        <v>68056778.420000002</v>
      </c>
      <c r="C56" s="41"/>
      <c r="D56" s="41">
        <v>103623821.47</v>
      </c>
      <c r="E56" s="48"/>
      <c r="F56" s="41">
        <f t="shared" si="1"/>
        <v>-35567043.049999997</v>
      </c>
      <c r="G56" s="16"/>
    </row>
    <row r="57" spans="1:7" x14ac:dyDescent="0.25">
      <c r="A57" s="42" t="s">
        <v>157</v>
      </c>
      <c r="B57" s="41">
        <v>38977111.490000002</v>
      </c>
      <c r="C57" s="41"/>
      <c r="D57" s="41">
        <v>73521602.609999999</v>
      </c>
      <c r="E57" s="48"/>
      <c r="F57" s="41">
        <f t="shared" si="1"/>
        <v>-34544491.119999997</v>
      </c>
      <c r="G57" s="16"/>
    </row>
    <row r="58" spans="1:7" x14ac:dyDescent="0.25">
      <c r="A58" s="42" t="s">
        <v>158</v>
      </c>
      <c r="B58" s="44">
        <v>-24091.9</v>
      </c>
      <c r="C58" s="41"/>
      <c r="D58" s="44">
        <v>-17165.900000000001</v>
      </c>
      <c r="E58" s="48"/>
      <c r="F58" s="44">
        <f t="shared" si="1"/>
        <v>-6926</v>
      </c>
      <c r="G58" s="16"/>
    </row>
    <row r="59" spans="1:7" ht="15.75" thickBot="1" x14ac:dyDescent="0.3">
      <c r="A59" s="32" t="s">
        <v>159</v>
      </c>
      <c r="B59" s="51">
        <f>SUM(B39:B58)</f>
        <v>26462683284.469997</v>
      </c>
      <c r="C59" s="19"/>
      <c r="D59" s="51">
        <f>SUM(D39:D58)</f>
        <v>26082703508.669998</v>
      </c>
      <c r="E59" s="50"/>
      <c r="F59" s="51">
        <f t="shared" si="1"/>
        <v>379979775.79999924</v>
      </c>
      <c r="G59" s="16"/>
    </row>
    <row r="60" spans="1:7" ht="15.75" thickTop="1" x14ac:dyDescent="0.25">
      <c r="A60" s="32"/>
      <c r="B60" s="35"/>
      <c r="C60" s="35"/>
      <c r="D60" s="35"/>
      <c r="E60" s="48"/>
      <c r="F60" s="19"/>
      <c r="G60" s="16"/>
    </row>
    <row r="61" spans="1:7" ht="15.75" thickBot="1" x14ac:dyDescent="0.3">
      <c r="A61" s="32" t="s">
        <v>160</v>
      </c>
      <c r="B61" s="51">
        <f>B17+B22+B33+B36+B59</f>
        <v>477117744301.94995</v>
      </c>
      <c r="C61" s="19"/>
      <c r="D61" s="51">
        <f>D17+D22+D33+D36+D59</f>
        <v>251059634081.75</v>
      </c>
      <c r="E61" s="48"/>
      <c r="F61" s="51">
        <f>B61-D61</f>
        <v>226058110220.19995</v>
      </c>
      <c r="G61" s="16"/>
    </row>
    <row r="62" spans="1:7" ht="15.75" thickTop="1" x14ac:dyDescent="0.25">
      <c r="A62" s="32"/>
      <c r="B62" s="19"/>
      <c r="C62" s="19"/>
      <c r="D62" s="19"/>
      <c r="E62" s="48"/>
      <c r="F62" s="19"/>
      <c r="G62" s="16"/>
    </row>
    <row r="63" spans="1:7" x14ac:dyDescent="0.25">
      <c r="A63" s="42" t="s">
        <v>125</v>
      </c>
      <c r="B63" s="19"/>
      <c r="C63" s="19"/>
      <c r="D63" s="19"/>
      <c r="E63" s="40"/>
      <c r="F63" s="19"/>
      <c r="G63" s="16"/>
    </row>
    <row r="64" spans="1:7" ht="15.75" thickBot="1" x14ac:dyDescent="0.3">
      <c r="A64" s="49" t="s">
        <v>161</v>
      </c>
      <c r="B64" s="57">
        <v>25511505435.740002</v>
      </c>
      <c r="C64" s="41"/>
      <c r="D64" s="57">
        <v>25012774590.349998</v>
      </c>
      <c r="E64" s="48"/>
      <c r="F64" s="51">
        <f>B64-D64</f>
        <v>498730845.3900032</v>
      </c>
      <c r="G64" s="16"/>
    </row>
    <row r="65" spans="1:7" ht="15.75" thickTop="1" x14ac:dyDescent="0.25">
      <c r="A65" s="36" t="s">
        <v>26</v>
      </c>
      <c r="B65" s="19"/>
      <c r="C65" s="19"/>
      <c r="D65" s="19"/>
      <c r="E65" s="40"/>
      <c r="F65" s="19"/>
      <c r="G65" s="16"/>
    </row>
    <row r="66" spans="1:7" x14ac:dyDescent="0.25">
      <c r="A66" s="32" t="s">
        <v>27</v>
      </c>
      <c r="B66" s="35"/>
      <c r="C66" s="35"/>
      <c r="D66" s="35"/>
      <c r="E66" s="48"/>
      <c r="F66" s="35"/>
      <c r="G66" s="16"/>
    </row>
    <row r="67" spans="1:7" ht="15.75" thickBot="1" x14ac:dyDescent="0.3">
      <c r="A67" s="38" t="s">
        <v>162</v>
      </c>
      <c r="B67" s="57">
        <v>4781092387.6999998</v>
      </c>
      <c r="C67" s="41"/>
      <c r="D67" s="57">
        <v>13726710718.139999</v>
      </c>
      <c r="E67" s="58" t="s">
        <v>133</v>
      </c>
      <c r="F67" s="51">
        <f>B67-D67</f>
        <v>-8945618330.4399986</v>
      </c>
      <c r="G67" s="16"/>
    </row>
    <row r="68" spans="1:7" ht="15.75" thickTop="1" x14ac:dyDescent="0.25">
      <c r="A68" s="36"/>
      <c r="B68" s="35"/>
      <c r="C68" s="35"/>
      <c r="D68" s="35"/>
      <c r="E68" s="48"/>
      <c r="F68" s="35"/>
      <c r="G68" s="16"/>
    </row>
    <row r="69" spans="1:7" x14ac:dyDescent="0.25">
      <c r="A69" s="32" t="s">
        <v>28</v>
      </c>
      <c r="B69" s="19"/>
      <c r="C69" s="19"/>
      <c r="D69" s="19"/>
      <c r="E69" s="40"/>
      <c r="F69" s="19"/>
      <c r="G69" s="16"/>
    </row>
    <row r="70" spans="1:7" ht="15.75" thickBot="1" x14ac:dyDescent="0.3">
      <c r="A70" s="38" t="s">
        <v>163</v>
      </c>
      <c r="B70" s="57">
        <v>1372058796585.3899</v>
      </c>
      <c r="C70" s="41"/>
      <c r="D70" s="57">
        <v>1281470049679.5</v>
      </c>
      <c r="E70" s="58"/>
      <c r="F70" s="51">
        <f>B70-D70</f>
        <v>90588746905.889893</v>
      </c>
      <c r="G70" s="16"/>
    </row>
    <row r="71" spans="1:7" ht="15.75" thickTop="1" x14ac:dyDescent="0.25">
      <c r="A71" s="32"/>
      <c r="B71" s="48"/>
      <c r="C71" s="48"/>
      <c r="D71" s="48"/>
      <c r="E71" s="48"/>
      <c r="F71" s="48"/>
      <c r="G71" s="16"/>
    </row>
    <row r="72" spans="1:7" x14ac:dyDescent="0.25">
      <c r="A72" s="32" t="s">
        <v>29</v>
      </c>
      <c r="B72" s="35"/>
      <c r="C72" s="35"/>
      <c r="D72" s="35"/>
      <c r="E72" s="48"/>
      <c r="F72" s="19"/>
      <c r="G72" s="16"/>
    </row>
    <row r="73" spans="1:7" x14ac:dyDescent="0.25">
      <c r="A73" s="42" t="s">
        <v>164</v>
      </c>
      <c r="B73" s="41">
        <v>20685324.879999999</v>
      </c>
      <c r="C73" s="41"/>
      <c r="D73" s="41">
        <v>20685324.879999999</v>
      </c>
      <c r="E73" s="48"/>
      <c r="F73" s="41">
        <f>B73-D73</f>
        <v>0</v>
      </c>
      <c r="G73" s="16"/>
    </row>
    <row r="74" spans="1:7" hidden="1" x14ac:dyDescent="0.25">
      <c r="A74" s="42" t="s">
        <v>30</v>
      </c>
      <c r="B74" s="41">
        <v>0</v>
      </c>
      <c r="C74" s="41"/>
      <c r="D74" s="41">
        <v>0</v>
      </c>
      <c r="E74" s="48"/>
      <c r="F74" s="41"/>
      <c r="G74" s="16"/>
    </row>
    <row r="75" spans="1:7" hidden="1" x14ac:dyDescent="0.25">
      <c r="A75" s="38" t="s">
        <v>31</v>
      </c>
      <c r="B75" s="41">
        <v>0</v>
      </c>
      <c r="C75" s="41"/>
      <c r="D75" s="41">
        <v>0</v>
      </c>
      <c r="E75" s="40"/>
      <c r="F75" s="41"/>
      <c r="G75" s="16"/>
    </row>
    <row r="76" spans="1:7" hidden="1" x14ac:dyDescent="0.25">
      <c r="A76" s="59" t="s">
        <v>32</v>
      </c>
      <c r="B76" s="60"/>
      <c r="C76" s="60"/>
      <c r="D76" s="60"/>
      <c r="E76" s="61"/>
      <c r="F76" s="62"/>
      <c r="G76" s="16"/>
    </row>
    <row r="77" spans="1:7" hidden="1" x14ac:dyDescent="0.25">
      <c r="A77" s="59" t="s">
        <v>33</v>
      </c>
      <c r="B77" s="60"/>
      <c r="C77" s="60"/>
      <c r="D77" s="60"/>
      <c r="E77" s="61"/>
      <c r="F77" s="62"/>
      <c r="G77" s="16"/>
    </row>
    <row r="78" spans="1:7" hidden="1" x14ac:dyDescent="0.25">
      <c r="A78" s="59" t="s">
        <v>34</v>
      </c>
      <c r="B78" s="60"/>
      <c r="C78" s="60"/>
      <c r="D78" s="60"/>
      <c r="E78" s="61"/>
      <c r="F78" s="62"/>
      <c r="G78" s="16"/>
    </row>
    <row r="79" spans="1:7" x14ac:dyDescent="0.25">
      <c r="A79" s="42" t="s">
        <v>165</v>
      </c>
      <c r="B79" s="19">
        <v>11041058821.09</v>
      </c>
      <c r="C79" s="19"/>
      <c r="D79" s="19">
        <v>11041058821.09</v>
      </c>
      <c r="E79" s="48"/>
      <c r="F79" s="41">
        <f>B79-D79</f>
        <v>0</v>
      </c>
      <c r="G79" s="16"/>
    </row>
    <row r="80" spans="1:7" x14ac:dyDescent="0.25">
      <c r="A80" s="42" t="s">
        <v>35</v>
      </c>
      <c r="B80" s="19"/>
      <c r="C80" s="19"/>
      <c r="D80" s="19"/>
      <c r="E80" s="48"/>
      <c r="F80" s="41"/>
      <c r="G80" s="16"/>
    </row>
    <row r="81" spans="1:7" ht="17.25" x14ac:dyDescent="0.25">
      <c r="A81" s="32" t="s">
        <v>218</v>
      </c>
      <c r="B81" s="19">
        <v>-11036836601.1</v>
      </c>
      <c r="C81" s="19"/>
      <c r="D81" s="19">
        <v>-11036836601.1</v>
      </c>
      <c r="E81" s="48"/>
      <c r="F81" s="41">
        <f>B81-D81</f>
        <v>0</v>
      </c>
      <c r="G81" s="16"/>
    </row>
    <row r="82" spans="1:7" hidden="1" x14ac:dyDescent="0.25">
      <c r="A82" s="42" t="s">
        <v>36</v>
      </c>
      <c r="B82" s="19">
        <v>0</v>
      </c>
      <c r="C82" s="19"/>
      <c r="D82" s="19">
        <v>0</v>
      </c>
      <c r="E82" s="48"/>
      <c r="F82" s="41">
        <f>B82-D82</f>
        <v>0</v>
      </c>
      <c r="G82" s="16"/>
    </row>
    <row r="83" spans="1:7" x14ac:dyDescent="0.25">
      <c r="A83" s="42" t="s">
        <v>166</v>
      </c>
      <c r="B83" s="19">
        <v>305050352.49000001</v>
      </c>
      <c r="C83" s="19"/>
      <c r="D83" s="19">
        <v>308776765.52999997</v>
      </c>
      <c r="E83" s="48"/>
      <c r="F83" s="41">
        <f>B83-D83</f>
        <v>-3726413.0399999619</v>
      </c>
      <c r="G83" s="16"/>
    </row>
    <row r="84" spans="1:7" hidden="1" x14ac:dyDescent="0.25">
      <c r="A84" s="42" t="s">
        <v>37</v>
      </c>
      <c r="B84" s="19">
        <v>0</v>
      </c>
      <c r="C84" s="19"/>
      <c r="D84" s="19">
        <v>0</v>
      </c>
      <c r="E84" s="48"/>
      <c r="F84" s="41"/>
      <c r="G84" s="16"/>
    </row>
    <row r="85" spans="1:7" x14ac:dyDescent="0.25">
      <c r="A85" s="38" t="s">
        <v>38</v>
      </c>
      <c r="B85" s="19"/>
      <c r="C85" s="19"/>
      <c r="D85" s="19"/>
      <c r="E85" s="40"/>
      <c r="F85" s="41"/>
      <c r="G85" s="16"/>
    </row>
    <row r="86" spans="1:7" x14ac:dyDescent="0.25">
      <c r="A86" s="53" t="s">
        <v>167</v>
      </c>
      <c r="B86" s="19">
        <v>228126.24</v>
      </c>
      <c r="C86" s="19"/>
      <c r="D86" s="19">
        <v>75176.710000000006</v>
      </c>
      <c r="E86" s="40"/>
      <c r="F86" s="41">
        <f t="shared" ref="F86:F97" si="2">B86-D86</f>
        <v>152949.52999999997</v>
      </c>
      <c r="G86" s="16"/>
    </row>
    <row r="87" spans="1:7" hidden="1" x14ac:dyDescent="0.25">
      <c r="A87" s="38" t="s">
        <v>39</v>
      </c>
      <c r="B87" s="19">
        <v>0</v>
      </c>
      <c r="C87" s="19"/>
      <c r="D87" s="19">
        <v>0</v>
      </c>
      <c r="E87" s="40"/>
      <c r="F87" s="41">
        <f t="shared" si="2"/>
        <v>0</v>
      </c>
      <c r="G87" s="16"/>
    </row>
    <row r="88" spans="1:7" x14ac:dyDescent="0.25">
      <c r="A88" s="42" t="s">
        <v>168</v>
      </c>
      <c r="B88" s="19">
        <v>-1243903579.3</v>
      </c>
      <c r="C88" s="19"/>
      <c r="D88" s="19">
        <v>-1875119395.25</v>
      </c>
      <c r="E88" s="50"/>
      <c r="F88" s="41">
        <f t="shared" si="2"/>
        <v>631215815.95000005</v>
      </c>
      <c r="G88" s="16"/>
    </row>
    <row r="89" spans="1:7" hidden="1" x14ac:dyDescent="0.25">
      <c r="A89" s="63" t="s">
        <v>40</v>
      </c>
      <c r="B89" s="62"/>
      <c r="C89" s="62"/>
      <c r="D89" s="62"/>
      <c r="E89" s="64"/>
      <c r="F89" s="41">
        <f t="shared" si="2"/>
        <v>0</v>
      </c>
      <c r="G89" s="16"/>
    </row>
    <row r="90" spans="1:7" hidden="1" x14ac:dyDescent="0.25">
      <c r="A90" s="42" t="s">
        <v>41</v>
      </c>
      <c r="B90" s="19">
        <v>0</v>
      </c>
      <c r="C90" s="19"/>
      <c r="D90" s="19">
        <v>0</v>
      </c>
      <c r="E90" s="50"/>
      <c r="F90" s="41">
        <f t="shared" si="2"/>
        <v>0</v>
      </c>
      <c r="G90" s="16"/>
    </row>
    <row r="91" spans="1:7" hidden="1" x14ac:dyDescent="0.25">
      <c r="A91" s="42" t="s">
        <v>42</v>
      </c>
      <c r="B91" s="19">
        <v>0</v>
      </c>
      <c r="C91" s="19"/>
      <c r="D91" s="19">
        <v>0</v>
      </c>
      <c r="E91" s="50"/>
      <c r="F91" s="41">
        <f t="shared" si="2"/>
        <v>0</v>
      </c>
      <c r="G91" s="16"/>
    </row>
    <row r="92" spans="1:7" x14ac:dyDescent="0.25">
      <c r="A92" s="42" t="s">
        <v>169</v>
      </c>
      <c r="B92" s="19">
        <v>0</v>
      </c>
      <c r="C92" s="19"/>
      <c r="D92" s="19">
        <v>-341680.53</v>
      </c>
      <c r="E92" s="50"/>
      <c r="F92" s="41">
        <f t="shared" si="2"/>
        <v>341680.53</v>
      </c>
      <c r="G92" s="16"/>
    </row>
    <row r="93" spans="1:7" x14ac:dyDescent="0.25">
      <c r="A93" s="42" t="s">
        <v>170</v>
      </c>
      <c r="B93" s="41">
        <v>8606641.8200000003</v>
      </c>
      <c r="C93" s="41"/>
      <c r="D93" s="41">
        <v>3024772.22</v>
      </c>
      <c r="E93" s="48"/>
      <c r="F93" s="41">
        <f t="shared" si="2"/>
        <v>5581869.5999999996</v>
      </c>
      <c r="G93" s="16"/>
    </row>
    <row r="94" spans="1:7" hidden="1" x14ac:dyDescent="0.25">
      <c r="A94" s="42" t="s">
        <v>122</v>
      </c>
      <c r="B94" s="41">
        <v>0</v>
      </c>
      <c r="C94" s="41"/>
      <c r="D94" s="41">
        <v>0</v>
      </c>
      <c r="E94" s="48"/>
      <c r="F94" s="41">
        <f t="shared" si="2"/>
        <v>0</v>
      </c>
      <c r="G94" s="16"/>
    </row>
    <row r="95" spans="1:7" hidden="1" x14ac:dyDescent="0.25">
      <c r="A95" s="42" t="s">
        <v>43</v>
      </c>
      <c r="B95" s="41">
        <v>0</v>
      </c>
      <c r="C95" s="41"/>
      <c r="D95" s="41">
        <v>0</v>
      </c>
      <c r="E95" s="48"/>
      <c r="F95" s="41">
        <f t="shared" si="2"/>
        <v>0</v>
      </c>
      <c r="G95" s="16"/>
    </row>
    <row r="96" spans="1:7" x14ac:dyDescent="0.25">
      <c r="A96" s="42" t="s">
        <v>171</v>
      </c>
      <c r="B96" s="41">
        <v>0</v>
      </c>
      <c r="C96" s="41"/>
      <c r="D96" s="41">
        <v>-16500</v>
      </c>
      <c r="E96" s="48"/>
      <c r="F96" s="41">
        <f t="shared" si="2"/>
        <v>16500</v>
      </c>
      <c r="G96" s="16"/>
    </row>
    <row r="97" spans="1:7" x14ac:dyDescent="0.25">
      <c r="A97" s="42" t="s">
        <v>172</v>
      </c>
      <c r="B97" s="44">
        <v>386971124.38</v>
      </c>
      <c r="C97" s="41"/>
      <c r="D97" s="44">
        <v>320837922.13999999</v>
      </c>
      <c r="E97" s="50"/>
      <c r="F97" s="44">
        <f t="shared" si="2"/>
        <v>66133202.24000001</v>
      </c>
      <c r="G97" s="16"/>
    </row>
    <row r="98" spans="1:7" hidden="1" x14ac:dyDescent="0.25">
      <c r="A98" s="63" t="s">
        <v>44</v>
      </c>
      <c r="B98" s="60"/>
      <c r="C98" s="60"/>
      <c r="D98" s="60"/>
      <c r="E98" s="64"/>
      <c r="F98" s="62"/>
      <c r="G98" s="16"/>
    </row>
    <row r="99" spans="1:7" hidden="1" x14ac:dyDescent="0.25">
      <c r="A99" s="63" t="s">
        <v>45</v>
      </c>
      <c r="B99" s="60"/>
      <c r="C99" s="60"/>
      <c r="D99" s="60"/>
      <c r="E99" s="64"/>
      <c r="F99" s="62"/>
      <c r="G99" s="16"/>
    </row>
    <row r="100" spans="1:7" hidden="1" x14ac:dyDescent="0.25">
      <c r="A100" s="63" t="s">
        <v>46</v>
      </c>
      <c r="B100" s="60"/>
      <c r="C100" s="60"/>
      <c r="D100" s="60"/>
      <c r="E100" s="64"/>
      <c r="F100" s="62"/>
      <c r="G100" s="16"/>
    </row>
    <row r="101" spans="1:7" hidden="1" x14ac:dyDescent="0.25">
      <c r="A101" s="65" t="s">
        <v>47</v>
      </c>
      <c r="B101" s="60"/>
      <c r="C101" s="60"/>
      <c r="D101" s="60"/>
      <c r="E101" s="64"/>
      <c r="F101" s="62"/>
      <c r="G101" s="16"/>
    </row>
    <row r="102" spans="1:7" hidden="1" x14ac:dyDescent="0.25">
      <c r="A102" s="63" t="s">
        <v>48</v>
      </c>
      <c r="B102" s="60"/>
      <c r="C102" s="60"/>
      <c r="D102" s="60"/>
      <c r="E102" s="64"/>
      <c r="F102" s="62"/>
      <c r="G102" s="16"/>
    </row>
    <row r="103" spans="1:7" ht="15.75" thickBot="1" x14ac:dyDescent="0.3">
      <c r="A103" s="32" t="s">
        <v>173</v>
      </c>
      <c r="B103" s="51">
        <f>SUM(B73:B97)</f>
        <v>-518139789.50000095</v>
      </c>
      <c r="C103" s="19"/>
      <c r="D103" s="51">
        <f>SUM(D73:D97)</f>
        <v>-1217855394.3100009</v>
      </c>
      <c r="E103" s="48"/>
      <c r="F103" s="51">
        <f>B103-D103</f>
        <v>699715604.80999994</v>
      </c>
      <c r="G103" s="16"/>
    </row>
    <row r="104" spans="1:7" ht="16.5" thickTop="1" thickBot="1" x14ac:dyDescent="0.3">
      <c r="A104" s="32" t="s">
        <v>174</v>
      </c>
      <c r="B104" s="51">
        <f>B61+B64+B67+B70+B103</f>
        <v>1878950998921.2798</v>
      </c>
      <c r="C104" s="19"/>
      <c r="D104" s="51">
        <f>D61+D64+D67+D70+D103</f>
        <v>1570051313675.4299</v>
      </c>
      <c r="E104" s="48" t="s">
        <v>133</v>
      </c>
      <c r="F104" s="51">
        <f>B104-D104</f>
        <v>308899685245.84985</v>
      </c>
      <c r="G104" s="16"/>
    </row>
    <row r="105" spans="1:7" ht="15.75" thickTop="1" x14ac:dyDescent="0.25">
      <c r="A105" s="32"/>
      <c r="B105" s="19"/>
      <c r="C105" s="19"/>
      <c r="D105" s="19"/>
      <c r="E105" s="48"/>
      <c r="F105" s="19"/>
      <c r="G105" s="16"/>
    </row>
    <row r="106" spans="1:7" x14ac:dyDescent="0.25">
      <c r="A106" s="15" t="s">
        <v>49</v>
      </c>
      <c r="B106" s="35"/>
      <c r="C106" s="35"/>
      <c r="D106" s="35"/>
      <c r="E106" s="48"/>
      <c r="F106" s="19"/>
      <c r="G106" s="16"/>
    </row>
    <row r="107" spans="1:7" x14ac:dyDescent="0.25">
      <c r="A107" s="32"/>
      <c r="B107" s="35"/>
      <c r="C107" s="35"/>
      <c r="D107" s="35"/>
      <c r="E107" s="48"/>
      <c r="F107" s="19"/>
      <c r="G107" s="16"/>
    </row>
    <row r="108" spans="1:7" x14ac:dyDescent="0.25">
      <c r="A108" s="32" t="s">
        <v>50</v>
      </c>
      <c r="B108" s="35"/>
      <c r="C108" s="35"/>
      <c r="D108" s="35"/>
      <c r="E108" s="48"/>
      <c r="F108" s="19"/>
      <c r="G108" s="16"/>
    </row>
    <row r="109" spans="1:7" x14ac:dyDescent="0.25">
      <c r="A109" s="42" t="s">
        <v>175</v>
      </c>
      <c r="B109" s="41">
        <v>13245116965408</v>
      </c>
      <c r="C109" s="41"/>
      <c r="D109" s="41">
        <v>12579549914164.801</v>
      </c>
      <c r="E109" s="48"/>
      <c r="F109" s="41">
        <f>B109-D109</f>
        <v>665567051243.19922</v>
      </c>
      <c r="G109" s="16"/>
    </row>
    <row r="110" spans="1:7" x14ac:dyDescent="0.25">
      <c r="A110" s="42" t="s">
        <v>176</v>
      </c>
      <c r="B110" s="41">
        <v>-3328745244718.2002</v>
      </c>
      <c r="C110" s="41"/>
      <c r="D110" s="41">
        <v>-3314893904524.1802</v>
      </c>
      <c r="E110" s="48"/>
      <c r="F110" s="41">
        <f>B110-D110</f>
        <v>-13851340194.02002</v>
      </c>
      <c r="G110" s="16"/>
    </row>
    <row r="111" spans="1:7" x14ac:dyDescent="0.25">
      <c r="A111" s="42" t="s">
        <v>177</v>
      </c>
      <c r="B111" s="44">
        <v>4107741496584.3101</v>
      </c>
      <c r="C111" s="41"/>
      <c r="D111" s="44">
        <v>3980719964961.52</v>
      </c>
      <c r="E111" s="48" t="s">
        <v>133</v>
      </c>
      <c r="F111" s="44">
        <f>B111-D111</f>
        <v>127021531622.79004</v>
      </c>
      <c r="G111" s="16"/>
    </row>
    <row r="112" spans="1:7" ht="15.75" thickBot="1" x14ac:dyDescent="0.3">
      <c r="A112" s="32" t="s">
        <v>178</v>
      </c>
      <c r="B112" s="51">
        <f>SUM(B109:B111)</f>
        <v>14024113217274.111</v>
      </c>
      <c r="C112" s="19"/>
      <c r="D112" s="51">
        <f>SUM(D109:D111)</f>
        <v>13245375974602.141</v>
      </c>
      <c r="E112" s="48" t="s">
        <v>133</v>
      </c>
      <c r="F112" s="51">
        <f>SUM(F109:F111)</f>
        <v>778737242671.96924</v>
      </c>
      <c r="G112" s="16"/>
    </row>
    <row r="113" spans="1:8" ht="15.75" thickTop="1" x14ac:dyDescent="0.25">
      <c r="A113" s="32"/>
      <c r="B113" s="35"/>
      <c r="C113" s="35"/>
      <c r="D113" s="35"/>
      <c r="E113" s="48"/>
      <c r="F113" s="19"/>
      <c r="G113" s="16"/>
    </row>
    <row r="114" spans="1:8" x14ac:dyDescent="0.25">
      <c r="A114" s="32" t="s">
        <v>51</v>
      </c>
      <c r="B114" s="35"/>
      <c r="C114" s="35"/>
      <c r="D114" s="35"/>
      <c r="E114" s="48"/>
      <c r="F114" s="19"/>
      <c r="G114" s="16"/>
    </row>
    <row r="115" spans="1:8" x14ac:dyDescent="0.25">
      <c r="A115" s="38" t="s">
        <v>179</v>
      </c>
      <c r="B115" s="41">
        <v>265000000</v>
      </c>
      <c r="C115" s="41"/>
      <c r="D115" s="41">
        <v>250000000</v>
      </c>
      <c r="E115" s="48"/>
      <c r="F115" s="41">
        <f>B115-D115</f>
        <v>15000000</v>
      </c>
      <c r="G115" s="16"/>
      <c r="H115" s="16"/>
    </row>
    <row r="116" spans="1:8" hidden="1" x14ac:dyDescent="0.25">
      <c r="A116" s="42" t="s">
        <v>52</v>
      </c>
      <c r="B116" s="41">
        <v>0</v>
      </c>
      <c r="C116" s="41"/>
      <c r="D116" s="41">
        <v>0</v>
      </c>
      <c r="E116" s="48"/>
      <c r="F116" s="41"/>
      <c r="G116" s="16"/>
    </row>
    <row r="117" spans="1:8" hidden="1" x14ac:dyDescent="0.25">
      <c r="A117" s="42" t="s">
        <v>53</v>
      </c>
      <c r="B117" s="41">
        <v>0</v>
      </c>
      <c r="C117" s="41"/>
      <c r="D117" s="41">
        <v>0</v>
      </c>
      <c r="E117" s="48"/>
      <c r="F117" s="41"/>
      <c r="G117" s="16"/>
    </row>
    <row r="118" spans="1:8" x14ac:dyDescent="0.25">
      <c r="A118" s="42" t="s">
        <v>180</v>
      </c>
      <c r="B118" s="41">
        <v>-222491581.37</v>
      </c>
      <c r="C118" s="41"/>
      <c r="D118" s="41">
        <v>-146958073.61000001</v>
      </c>
      <c r="E118" s="48"/>
      <c r="F118" s="41">
        <f>B118-D118</f>
        <v>-75533507.75999999</v>
      </c>
      <c r="G118" s="16"/>
    </row>
    <row r="119" spans="1:8" x14ac:dyDescent="0.25">
      <c r="A119" s="42" t="s">
        <v>181</v>
      </c>
      <c r="B119" s="41">
        <v>-5481103.7199999997</v>
      </c>
      <c r="C119" s="41"/>
      <c r="D119" s="41">
        <v>0</v>
      </c>
      <c r="E119" s="48"/>
      <c r="F119" s="41">
        <f>B119-D119</f>
        <v>-5481103.7199999997</v>
      </c>
      <c r="G119" s="16"/>
    </row>
    <row r="120" spans="1:8" x14ac:dyDescent="0.25">
      <c r="A120" s="42" t="s">
        <v>182</v>
      </c>
      <c r="B120" s="41">
        <v>1913243.14</v>
      </c>
      <c r="C120" s="41"/>
      <c r="D120" s="41">
        <v>-137218.64000000001</v>
      </c>
      <c r="E120" s="48"/>
      <c r="F120" s="41">
        <f>B120-D120</f>
        <v>2050461.7799999998</v>
      </c>
      <c r="G120" s="16"/>
    </row>
    <row r="121" spans="1:8" x14ac:dyDescent="0.25">
      <c r="A121" s="42" t="s">
        <v>183</v>
      </c>
      <c r="B121" s="41">
        <v>-203532222.81999999</v>
      </c>
      <c r="C121" s="41"/>
      <c r="D121" s="41">
        <v>156104486.38999999</v>
      </c>
      <c r="E121" s="48"/>
      <c r="F121" s="41">
        <f>B121-D121</f>
        <v>-359636709.20999998</v>
      </c>
      <c r="G121" s="16"/>
    </row>
    <row r="122" spans="1:8" x14ac:dyDescent="0.25">
      <c r="A122" s="32" t="s">
        <v>54</v>
      </c>
      <c r="B122" s="66"/>
      <c r="C122" s="19"/>
      <c r="D122" s="66"/>
      <c r="E122" s="48"/>
      <c r="F122" s="66"/>
      <c r="G122" s="16"/>
    </row>
    <row r="123" spans="1:8" ht="15.75" thickBot="1" x14ac:dyDescent="0.3">
      <c r="A123" s="32" t="s">
        <v>184</v>
      </c>
      <c r="B123" s="51">
        <f>SUM(B115:B122)</f>
        <v>-164591664.76999998</v>
      </c>
      <c r="C123" s="19"/>
      <c r="D123" s="51">
        <f>SUM(D115:D122)</f>
        <v>259009194.13999999</v>
      </c>
      <c r="E123" s="67"/>
      <c r="F123" s="51">
        <f>B123-D123</f>
        <v>-423600858.90999997</v>
      </c>
      <c r="G123" s="16"/>
    </row>
    <row r="124" spans="1:8" ht="16.5" thickTop="1" thickBot="1" x14ac:dyDescent="0.3">
      <c r="A124" s="32" t="s">
        <v>185</v>
      </c>
      <c r="B124" s="51">
        <f>B112-B123</f>
        <v>14024277808938.881</v>
      </c>
      <c r="C124" s="19"/>
      <c r="D124" s="51">
        <f>D112-D123</f>
        <v>13245116965408</v>
      </c>
      <c r="E124" s="67" t="s">
        <v>133</v>
      </c>
      <c r="F124" s="51">
        <f>B124-D124</f>
        <v>779160843530.88086</v>
      </c>
      <c r="G124" s="16"/>
    </row>
    <row r="125" spans="1:8" ht="16.5" thickTop="1" thickBot="1" x14ac:dyDescent="0.3">
      <c r="A125" s="32" t="s">
        <v>186</v>
      </c>
      <c r="B125" s="51">
        <f>B104+B124</f>
        <v>15903228807860.16</v>
      </c>
      <c r="C125" s="19"/>
      <c r="D125" s="51">
        <f>D104+D124</f>
        <v>14815168279083.43</v>
      </c>
      <c r="E125" s="67"/>
      <c r="F125" s="51">
        <f>B125-D125</f>
        <v>1088060528776.7305</v>
      </c>
      <c r="G125" s="16"/>
    </row>
    <row r="126" spans="1:8" ht="15.75" thickTop="1" x14ac:dyDescent="0.25">
      <c r="A126" s="32"/>
      <c r="B126" s="35"/>
      <c r="C126" s="35"/>
      <c r="D126" s="35"/>
      <c r="E126" s="48"/>
      <c r="F126" s="19"/>
      <c r="G126" s="16"/>
    </row>
    <row r="127" spans="1:8" x14ac:dyDescent="0.25">
      <c r="A127" s="15" t="s">
        <v>55</v>
      </c>
      <c r="B127" s="35"/>
      <c r="C127" s="35"/>
      <c r="D127" s="35"/>
      <c r="E127" s="48"/>
      <c r="F127" s="19"/>
      <c r="G127" s="16"/>
    </row>
    <row r="128" spans="1:8" x14ac:dyDescent="0.25">
      <c r="A128" s="32"/>
      <c r="B128" s="35"/>
      <c r="C128" s="35"/>
      <c r="D128" s="35"/>
      <c r="E128" s="48"/>
      <c r="F128" s="19"/>
      <c r="G128" s="16"/>
    </row>
    <row r="129" spans="1:8" x14ac:dyDescent="0.25">
      <c r="A129" s="32" t="s">
        <v>56</v>
      </c>
      <c r="B129" s="35"/>
      <c r="C129" s="35"/>
      <c r="D129" s="35"/>
      <c r="E129" s="48"/>
      <c r="F129" s="19"/>
      <c r="G129" s="16"/>
    </row>
    <row r="130" spans="1:8" x14ac:dyDescent="0.25">
      <c r="A130" s="36" t="s">
        <v>57</v>
      </c>
      <c r="B130" s="19"/>
      <c r="C130" s="19"/>
      <c r="D130" s="19"/>
      <c r="E130" s="40"/>
      <c r="F130" s="19"/>
      <c r="G130" s="16"/>
    </row>
    <row r="131" spans="1:8" x14ac:dyDescent="0.25">
      <c r="A131" s="68"/>
      <c r="B131" s="19"/>
      <c r="C131" s="19"/>
      <c r="D131" s="19"/>
      <c r="E131" s="48"/>
      <c r="F131" s="19"/>
      <c r="G131" s="16"/>
    </row>
    <row r="132" spans="1:8" x14ac:dyDescent="0.25">
      <c r="A132" s="43" t="s">
        <v>187</v>
      </c>
      <c r="B132" s="19">
        <v>15761153629754.801</v>
      </c>
      <c r="C132" s="19"/>
      <c r="D132" s="19">
        <v>14673427779975.699</v>
      </c>
      <c r="E132" s="67"/>
      <c r="F132" s="19">
        <f>B132-D132</f>
        <v>1087725849779.1016</v>
      </c>
      <c r="G132" s="16"/>
    </row>
    <row r="133" spans="1:8" x14ac:dyDescent="0.25">
      <c r="A133" s="42" t="s">
        <v>188</v>
      </c>
      <c r="B133" s="66">
        <v>5754903659047.7803</v>
      </c>
      <c r="C133" s="19"/>
      <c r="D133" s="66">
        <v>5571471352912.5703</v>
      </c>
      <c r="E133" s="67"/>
      <c r="F133" s="66">
        <f>B133-D133</f>
        <v>183432306135.20996</v>
      </c>
      <c r="G133" s="16"/>
    </row>
    <row r="134" spans="1:8" ht="18" thickBot="1" x14ac:dyDescent="0.3">
      <c r="A134" s="32" t="s">
        <v>219</v>
      </c>
      <c r="B134" s="51">
        <f>SUM(B132:B133)</f>
        <v>21516057288802.582</v>
      </c>
      <c r="C134" s="19"/>
      <c r="D134" s="51">
        <f>SUM(D132:D133)</f>
        <v>20244899132888.27</v>
      </c>
      <c r="E134" s="67"/>
      <c r="F134" s="51">
        <f>B134-D134</f>
        <v>1271158155914.3125</v>
      </c>
      <c r="G134" s="16"/>
    </row>
    <row r="135" spans="1:8" ht="15.75" thickTop="1" x14ac:dyDescent="0.25">
      <c r="A135" s="36"/>
      <c r="B135" s="35"/>
      <c r="C135" s="35"/>
      <c r="D135" s="35"/>
      <c r="E135" s="69"/>
      <c r="F135" s="19"/>
      <c r="G135" s="16"/>
      <c r="H135" s="25"/>
    </row>
    <row r="136" spans="1:8" x14ac:dyDescent="0.25">
      <c r="A136" s="32" t="s">
        <v>58</v>
      </c>
      <c r="B136" s="35"/>
      <c r="C136" s="35"/>
      <c r="D136" s="35"/>
      <c r="E136" s="67"/>
      <c r="F136" s="19"/>
      <c r="G136" s="16"/>
    </row>
    <row r="137" spans="1:8" x14ac:dyDescent="0.25">
      <c r="A137" s="32" t="s">
        <v>59</v>
      </c>
      <c r="B137" s="35"/>
      <c r="C137" s="35"/>
      <c r="D137" s="35"/>
      <c r="E137" s="67"/>
      <c r="F137" s="19"/>
      <c r="G137" s="16"/>
    </row>
    <row r="138" spans="1:8" x14ac:dyDescent="0.25">
      <c r="A138" s="42" t="s">
        <v>60</v>
      </c>
      <c r="B138" s="35"/>
      <c r="C138" s="35"/>
      <c r="D138" s="35"/>
      <c r="E138" s="67"/>
      <c r="F138" s="19"/>
      <c r="G138" s="16"/>
    </row>
    <row r="139" spans="1:8" ht="15.75" thickBot="1" x14ac:dyDescent="0.3">
      <c r="A139" s="49" t="s">
        <v>189</v>
      </c>
      <c r="B139" s="51">
        <v>27639893880.029999</v>
      </c>
      <c r="C139" s="19"/>
      <c r="D139" s="51">
        <v>30639371166.34</v>
      </c>
      <c r="E139" s="67"/>
      <c r="F139" s="51">
        <f>B139-D139</f>
        <v>-2999477286.3100014</v>
      </c>
      <c r="G139" s="16"/>
    </row>
    <row r="140" spans="1:8" ht="15.75" thickTop="1" x14ac:dyDescent="0.25">
      <c r="A140" s="36"/>
      <c r="B140" s="19"/>
      <c r="C140" s="19"/>
      <c r="D140" s="19"/>
      <c r="E140" s="69"/>
      <c r="F140" s="19"/>
      <c r="G140" s="16"/>
    </row>
    <row r="141" spans="1:8" x14ac:dyDescent="0.25">
      <c r="A141" s="36" t="s">
        <v>61</v>
      </c>
      <c r="B141" s="19"/>
      <c r="C141" s="19"/>
      <c r="D141" s="19"/>
      <c r="E141" s="69"/>
      <c r="F141" s="19"/>
      <c r="G141" s="16"/>
    </row>
    <row r="142" spans="1:8" x14ac:dyDescent="0.25">
      <c r="A142" s="36" t="s">
        <v>62</v>
      </c>
      <c r="B142" s="19"/>
      <c r="C142" s="19"/>
      <c r="D142" s="19"/>
      <c r="E142" s="69"/>
      <c r="F142" s="19"/>
      <c r="G142" s="16"/>
    </row>
    <row r="143" spans="1:8" ht="15.75" thickBot="1" x14ac:dyDescent="0.3">
      <c r="A143" s="38" t="s">
        <v>190</v>
      </c>
      <c r="B143" s="51">
        <v>105827208282.45</v>
      </c>
      <c r="C143" s="19"/>
      <c r="D143" s="51">
        <v>96016613562.179993</v>
      </c>
      <c r="E143" s="70"/>
      <c r="F143" s="51">
        <f>B143-D143</f>
        <v>9810594720.2700043</v>
      </c>
      <c r="G143" s="16"/>
    </row>
    <row r="144" spans="1:8" ht="15.75" thickTop="1" x14ac:dyDescent="0.25">
      <c r="A144" s="32"/>
      <c r="B144" s="19"/>
      <c r="C144" s="19"/>
      <c r="D144" s="19"/>
      <c r="E144" s="67"/>
      <c r="F144" s="19"/>
      <c r="G144" s="16"/>
    </row>
    <row r="145" spans="1:7" ht="15.75" thickBot="1" x14ac:dyDescent="0.3">
      <c r="A145" s="32" t="s">
        <v>191</v>
      </c>
      <c r="B145" s="51">
        <f>B134+B139-B143</f>
        <v>21437869974400.164</v>
      </c>
      <c r="C145" s="19"/>
      <c r="D145" s="51">
        <v>20179521890492.398</v>
      </c>
      <c r="E145" s="71"/>
      <c r="F145" s="51">
        <f>B145-D145</f>
        <v>1258348083907.7656</v>
      </c>
      <c r="G145" s="16"/>
    </row>
    <row r="146" spans="1:7" ht="15.75" thickTop="1" x14ac:dyDescent="0.25">
      <c r="A146" s="36"/>
      <c r="B146" s="19"/>
      <c r="C146" s="19"/>
      <c r="D146" s="19"/>
      <c r="E146" s="69"/>
      <c r="F146" s="19"/>
      <c r="G146" s="16"/>
    </row>
    <row r="147" spans="1:7" x14ac:dyDescent="0.25">
      <c r="A147" s="36" t="s">
        <v>63</v>
      </c>
      <c r="B147" s="19"/>
      <c r="C147" s="19"/>
      <c r="D147" s="19"/>
      <c r="E147" s="69"/>
      <c r="F147" s="19"/>
      <c r="G147" s="16"/>
    </row>
    <row r="148" spans="1:7" ht="15.75" thickBot="1" x14ac:dyDescent="0.3">
      <c r="A148" s="38" t="s">
        <v>192</v>
      </c>
      <c r="B148" s="51">
        <v>22821867637.810001</v>
      </c>
      <c r="C148" s="19"/>
      <c r="D148" s="51">
        <v>24368857262.75</v>
      </c>
      <c r="E148" s="69"/>
      <c r="F148" s="51">
        <f>B148-D148</f>
        <v>-1546989624.9399986</v>
      </c>
      <c r="G148" s="16"/>
    </row>
    <row r="149" spans="1:7" ht="16.5" thickTop="1" thickBot="1" x14ac:dyDescent="0.3">
      <c r="A149" s="32" t="s">
        <v>193</v>
      </c>
      <c r="B149" s="51">
        <f>B145+B148</f>
        <v>21460691842037.973</v>
      </c>
      <c r="C149" s="19"/>
      <c r="D149" s="51">
        <v>20203890747755.199</v>
      </c>
      <c r="E149" s="71"/>
      <c r="F149" s="51">
        <f>B149-D149</f>
        <v>1256801094282.7734</v>
      </c>
      <c r="G149" s="16"/>
    </row>
    <row r="150" spans="1:7" ht="15.75" thickTop="1" x14ac:dyDescent="0.25">
      <c r="A150" s="36"/>
      <c r="B150" s="19"/>
      <c r="C150" s="19"/>
      <c r="D150" s="19"/>
      <c r="E150" s="69"/>
      <c r="F150" s="19"/>
      <c r="G150" s="16"/>
    </row>
    <row r="151" spans="1:7" x14ac:dyDescent="0.25">
      <c r="A151" s="32" t="s">
        <v>64</v>
      </c>
      <c r="B151" s="35"/>
      <c r="C151" s="35"/>
      <c r="D151" s="35"/>
      <c r="E151" s="69"/>
      <c r="F151" s="19"/>
      <c r="G151" s="16"/>
    </row>
    <row r="152" spans="1:7" x14ac:dyDescent="0.25">
      <c r="A152" s="32" t="s">
        <v>65</v>
      </c>
      <c r="B152" s="19"/>
      <c r="C152" s="19"/>
      <c r="D152" s="19"/>
      <c r="E152" s="67"/>
      <c r="F152" s="19"/>
      <c r="G152" s="16"/>
    </row>
    <row r="153" spans="1:7" x14ac:dyDescent="0.25">
      <c r="A153" s="42" t="s">
        <v>66</v>
      </c>
      <c r="B153" s="19">
        <v>-1169000</v>
      </c>
      <c r="C153" s="19"/>
      <c r="D153" s="19">
        <v>-1169000</v>
      </c>
      <c r="E153" s="67"/>
      <c r="F153" s="19">
        <f>B153-D153</f>
        <v>0</v>
      </c>
      <c r="G153" s="16"/>
    </row>
    <row r="154" spans="1:7" x14ac:dyDescent="0.25">
      <c r="A154" s="42" t="s">
        <v>194</v>
      </c>
      <c r="B154" s="19">
        <v>5737252308562.6201</v>
      </c>
      <c r="C154" s="19"/>
      <c r="D154" s="19">
        <v>5563072973545.8604</v>
      </c>
      <c r="E154" s="67"/>
      <c r="F154" s="19">
        <f>B154-D154</f>
        <v>174179335016.75977</v>
      </c>
      <c r="G154" s="16"/>
    </row>
    <row r="155" spans="1:7" x14ac:dyDescent="0.25">
      <c r="A155" s="42" t="s">
        <v>195</v>
      </c>
      <c r="B155" s="66">
        <v>1254000</v>
      </c>
      <c r="C155" s="19"/>
      <c r="D155" s="66">
        <v>2474000</v>
      </c>
      <c r="E155" s="67"/>
      <c r="F155" s="66">
        <f>B155-D155</f>
        <v>-1220000</v>
      </c>
      <c r="G155" s="16"/>
    </row>
    <row r="156" spans="1:7" x14ac:dyDescent="0.25">
      <c r="A156" s="32" t="s">
        <v>67</v>
      </c>
      <c r="B156" s="35"/>
      <c r="C156" s="35"/>
      <c r="D156" s="35"/>
      <c r="E156" s="69"/>
      <c r="F156" s="35"/>
      <c r="G156" s="16"/>
    </row>
    <row r="157" spans="1:7" ht="15.75" thickBot="1" x14ac:dyDescent="0.3">
      <c r="A157" s="32" t="s">
        <v>196</v>
      </c>
      <c r="B157" s="51">
        <f>SUM(B153:B155)</f>
        <v>5737252393562.6201</v>
      </c>
      <c r="C157" s="19"/>
      <c r="D157" s="51">
        <v>5563074278545.8604</v>
      </c>
      <c r="E157" s="69"/>
      <c r="F157" s="51">
        <f>B157-D157</f>
        <v>174178115016.75977</v>
      </c>
      <c r="G157" s="16"/>
    </row>
    <row r="158" spans="1:7" ht="15.75" thickTop="1" x14ac:dyDescent="0.25">
      <c r="A158" s="36"/>
      <c r="B158" s="19"/>
      <c r="C158" s="19"/>
      <c r="D158" s="19"/>
      <c r="E158" s="69"/>
      <c r="F158" s="35"/>
      <c r="G158" s="16"/>
    </row>
    <row r="159" spans="1:7" x14ac:dyDescent="0.25">
      <c r="A159" s="36" t="s">
        <v>68</v>
      </c>
      <c r="B159" s="19"/>
      <c r="C159" s="19"/>
      <c r="D159" s="19"/>
      <c r="E159" s="69"/>
      <c r="F159" s="19"/>
      <c r="G159" s="16"/>
    </row>
    <row r="160" spans="1:7" x14ac:dyDescent="0.25">
      <c r="A160" s="36" t="s">
        <v>69</v>
      </c>
      <c r="B160" s="19"/>
      <c r="C160" s="19"/>
      <c r="D160" s="19"/>
      <c r="E160" s="69"/>
      <c r="F160" s="19"/>
      <c r="G160" s="16"/>
    </row>
    <row r="161" spans="1:7" x14ac:dyDescent="0.25">
      <c r="A161" s="36"/>
      <c r="B161" s="19"/>
      <c r="C161" s="19"/>
      <c r="D161" s="19"/>
      <c r="E161" s="69"/>
      <c r="F161" s="19"/>
      <c r="G161" s="16"/>
    </row>
    <row r="162" spans="1:7" x14ac:dyDescent="0.25">
      <c r="A162" s="42" t="s">
        <v>70</v>
      </c>
      <c r="B162" s="35"/>
      <c r="C162" s="35"/>
      <c r="D162" s="35"/>
      <c r="E162" s="69"/>
      <c r="F162" s="35"/>
      <c r="G162" s="16"/>
    </row>
    <row r="163" spans="1:7" x14ac:dyDescent="0.25">
      <c r="A163" s="53" t="s">
        <v>197</v>
      </c>
      <c r="B163" s="66">
        <v>27743630419.310001</v>
      </c>
      <c r="C163" s="19"/>
      <c r="D163" s="66">
        <v>25908791366.189999</v>
      </c>
      <c r="E163" s="70"/>
      <c r="F163" s="66">
        <f>B163-D163</f>
        <v>1834839053.1200027</v>
      </c>
      <c r="G163" s="16"/>
    </row>
    <row r="164" spans="1:7" x14ac:dyDescent="0.25">
      <c r="A164" s="32" t="s">
        <v>71</v>
      </c>
      <c r="B164" s="19"/>
      <c r="C164" s="19"/>
      <c r="D164" s="19"/>
      <c r="E164" s="69"/>
      <c r="F164" s="19"/>
      <c r="G164" s="16"/>
    </row>
    <row r="165" spans="1:7" ht="15.75" thickBot="1" x14ac:dyDescent="0.3">
      <c r="A165" s="36" t="s">
        <v>198</v>
      </c>
      <c r="B165" s="52">
        <f>B157-B163</f>
        <v>5709508763143.3105</v>
      </c>
      <c r="C165" s="35"/>
      <c r="D165" s="52">
        <v>5537165487179.6699</v>
      </c>
      <c r="E165" s="70"/>
      <c r="F165" s="51">
        <f>B165-D165</f>
        <v>172343275963.64063</v>
      </c>
      <c r="G165" s="16"/>
    </row>
    <row r="166" spans="1:7" ht="16.5" thickTop="1" thickBot="1" x14ac:dyDescent="0.3">
      <c r="A166" s="32" t="s">
        <v>199</v>
      </c>
      <c r="B166" s="51">
        <f>B149-B165</f>
        <v>15751183078894.662</v>
      </c>
      <c r="C166" s="19"/>
      <c r="D166" s="51">
        <v>14666725260575.5</v>
      </c>
      <c r="E166" s="71"/>
      <c r="F166" s="51">
        <f>B166-D166</f>
        <v>1084457818319.1621</v>
      </c>
      <c r="G166" s="16"/>
    </row>
    <row r="167" spans="1:7" ht="15.75" thickTop="1" x14ac:dyDescent="0.25">
      <c r="A167" s="32"/>
      <c r="B167" s="35"/>
      <c r="C167" s="35"/>
      <c r="D167" s="35"/>
      <c r="E167" s="69"/>
      <c r="F167" s="19"/>
      <c r="G167" s="16"/>
    </row>
    <row r="168" spans="1:7" x14ac:dyDescent="0.25">
      <c r="A168" s="32"/>
      <c r="B168" s="35"/>
      <c r="C168" s="35"/>
      <c r="D168" s="35"/>
      <c r="E168" s="69"/>
      <c r="F168" s="19"/>
      <c r="G168" s="16"/>
    </row>
    <row r="169" spans="1:7" x14ac:dyDescent="0.25">
      <c r="A169" s="32"/>
      <c r="B169" s="35"/>
      <c r="C169" s="35"/>
      <c r="D169" s="35"/>
      <c r="E169" s="69"/>
      <c r="F169" s="19"/>
      <c r="G169" s="16"/>
    </row>
    <row r="170" spans="1:7" x14ac:dyDescent="0.25">
      <c r="A170" s="32" t="s">
        <v>72</v>
      </c>
      <c r="B170" s="19"/>
      <c r="C170" s="19"/>
      <c r="D170" s="19"/>
      <c r="E170" s="67"/>
      <c r="F170" s="19"/>
      <c r="G170" s="16"/>
    </row>
    <row r="171" spans="1:7" x14ac:dyDescent="0.25">
      <c r="A171" s="38" t="s">
        <v>73</v>
      </c>
      <c r="B171" s="19"/>
      <c r="C171" s="19"/>
      <c r="D171" s="19"/>
      <c r="E171" s="69"/>
      <c r="F171" s="19"/>
      <c r="G171" s="16"/>
    </row>
    <row r="172" spans="1:7" ht="15.75" thickBot="1" x14ac:dyDescent="0.3">
      <c r="A172" s="53" t="s">
        <v>200</v>
      </c>
      <c r="B172" s="51">
        <v>73518656371.220001</v>
      </c>
      <c r="C172" s="19"/>
      <c r="D172" s="51">
        <v>65479753623.589996</v>
      </c>
      <c r="E172" s="69"/>
      <c r="F172" s="51">
        <f>B172-D172</f>
        <v>8038902747.6300049</v>
      </c>
      <c r="G172" s="16"/>
    </row>
    <row r="173" spans="1:7" ht="15.75" thickTop="1" x14ac:dyDescent="0.25">
      <c r="A173" s="32"/>
      <c r="B173" s="35"/>
      <c r="C173" s="35"/>
      <c r="D173" s="35"/>
      <c r="E173" s="67"/>
      <c r="F173" s="19"/>
      <c r="G173" s="16"/>
    </row>
    <row r="174" spans="1:7" x14ac:dyDescent="0.25">
      <c r="A174" s="32" t="s">
        <v>74</v>
      </c>
      <c r="B174" s="19"/>
      <c r="C174" s="19"/>
      <c r="D174" s="19"/>
      <c r="E174" s="67"/>
      <c r="F174" s="19"/>
      <c r="G174" s="16"/>
    </row>
    <row r="175" spans="1:7" ht="15.75" thickBot="1" x14ac:dyDescent="0.3">
      <c r="A175" s="42" t="s">
        <v>201</v>
      </c>
      <c r="B175" s="51">
        <v>49274203654.339996</v>
      </c>
      <c r="C175" s="19"/>
      <c r="D175" s="51">
        <v>49911651693.010002</v>
      </c>
      <c r="E175" s="67"/>
      <c r="F175" s="51">
        <f>B175-D175</f>
        <v>-637448038.6700058</v>
      </c>
      <c r="G175" s="16"/>
    </row>
    <row r="176" spans="1:7" ht="15.75" thickTop="1" x14ac:dyDescent="0.25">
      <c r="A176" s="32"/>
      <c r="B176" s="35"/>
      <c r="C176" s="35"/>
      <c r="D176" s="35"/>
      <c r="E176" s="67"/>
      <c r="F176" s="19"/>
      <c r="G176" s="16"/>
    </row>
    <row r="177" spans="1:7" x14ac:dyDescent="0.25">
      <c r="A177" s="32" t="s">
        <v>75</v>
      </c>
      <c r="B177" s="19"/>
      <c r="C177" s="19"/>
      <c r="D177" s="19"/>
      <c r="E177" s="67"/>
      <c r="F177" s="19"/>
      <c r="G177" s="16"/>
    </row>
    <row r="178" spans="1:7" ht="15.75" thickBot="1" x14ac:dyDescent="0.3">
      <c r="A178" s="72" t="s">
        <v>202</v>
      </c>
      <c r="B178" s="51">
        <v>20724399282.5</v>
      </c>
      <c r="C178" s="19"/>
      <c r="D178" s="51">
        <v>24550743541.349998</v>
      </c>
      <c r="E178" s="69"/>
      <c r="F178" s="51">
        <f>B178-D178</f>
        <v>-3826344258.8499985</v>
      </c>
      <c r="G178" s="16"/>
    </row>
    <row r="179" spans="1:7" ht="15.75" thickTop="1" x14ac:dyDescent="0.25">
      <c r="A179" s="72"/>
      <c r="B179" s="19"/>
      <c r="C179" s="19"/>
      <c r="D179" s="19"/>
      <c r="E179" s="67"/>
      <c r="F179" s="19"/>
      <c r="G179" s="16"/>
    </row>
    <row r="180" spans="1:7" x14ac:dyDescent="0.25">
      <c r="A180" s="72"/>
      <c r="B180" s="19"/>
      <c r="C180" s="19"/>
      <c r="D180" s="19"/>
      <c r="E180" s="67"/>
      <c r="F180" s="19"/>
      <c r="G180" s="16"/>
    </row>
    <row r="181" spans="1:7" x14ac:dyDescent="0.25">
      <c r="A181" s="32"/>
      <c r="B181" s="19"/>
      <c r="C181" s="19"/>
      <c r="D181" s="19"/>
      <c r="E181" s="67"/>
      <c r="F181" s="19"/>
      <c r="G181" s="16"/>
    </row>
    <row r="182" spans="1:7" x14ac:dyDescent="0.25">
      <c r="A182" s="32" t="s">
        <v>76</v>
      </c>
      <c r="B182" s="19"/>
      <c r="C182" s="19"/>
      <c r="D182" s="19"/>
      <c r="E182" s="67"/>
      <c r="F182" s="19"/>
      <c r="G182" s="16"/>
    </row>
    <row r="183" spans="1:7" hidden="1" x14ac:dyDescent="0.25">
      <c r="A183" s="42" t="s">
        <v>77</v>
      </c>
      <c r="B183" s="19">
        <v>0</v>
      </c>
      <c r="C183" s="19"/>
      <c r="D183" s="19">
        <v>0</v>
      </c>
      <c r="E183" s="67"/>
      <c r="F183" s="19"/>
      <c r="G183" s="16"/>
    </row>
    <row r="184" spans="1:7" hidden="1" x14ac:dyDescent="0.25">
      <c r="A184" s="42" t="s">
        <v>78</v>
      </c>
      <c r="B184" s="19"/>
      <c r="C184" s="19"/>
      <c r="D184" s="19"/>
      <c r="E184" s="67"/>
      <c r="F184" s="19"/>
      <c r="G184" s="16"/>
    </row>
    <row r="185" spans="1:7" hidden="1" x14ac:dyDescent="0.25">
      <c r="A185" s="32" t="s">
        <v>79</v>
      </c>
      <c r="B185" s="19">
        <v>0</v>
      </c>
      <c r="C185" s="19"/>
      <c r="D185" s="19">
        <v>0</v>
      </c>
      <c r="E185" s="67"/>
      <c r="F185" s="19"/>
      <c r="G185" s="16"/>
    </row>
    <row r="186" spans="1:7" hidden="1" x14ac:dyDescent="0.25">
      <c r="A186" s="42" t="s">
        <v>123</v>
      </c>
      <c r="B186" s="19"/>
      <c r="C186" s="19"/>
      <c r="D186" s="19"/>
      <c r="E186" s="67"/>
      <c r="F186" s="19"/>
      <c r="G186" s="16"/>
    </row>
    <row r="187" spans="1:7" hidden="1" x14ac:dyDescent="0.25">
      <c r="A187" s="49" t="s">
        <v>80</v>
      </c>
      <c r="B187" s="19">
        <v>0</v>
      </c>
      <c r="C187" s="19"/>
      <c r="D187" s="19">
        <v>0</v>
      </c>
      <c r="E187" s="67"/>
      <c r="F187" s="19"/>
      <c r="G187" s="16"/>
    </row>
    <row r="188" spans="1:7" hidden="1" x14ac:dyDescent="0.25">
      <c r="A188" s="42" t="s">
        <v>81</v>
      </c>
      <c r="B188" s="19"/>
      <c r="C188" s="19"/>
      <c r="D188" s="19"/>
      <c r="E188" s="67"/>
      <c r="F188" s="19"/>
      <c r="G188" s="16"/>
    </row>
    <row r="189" spans="1:7" hidden="1" x14ac:dyDescent="0.25">
      <c r="A189" s="49" t="s">
        <v>82</v>
      </c>
      <c r="B189" s="19">
        <v>0</v>
      </c>
      <c r="C189" s="19"/>
      <c r="D189" s="19">
        <v>0</v>
      </c>
      <c r="E189" s="67"/>
      <c r="F189" s="19"/>
      <c r="G189" s="16"/>
    </row>
    <row r="190" spans="1:7" x14ac:dyDescent="0.25">
      <c r="A190" s="42" t="s">
        <v>83</v>
      </c>
      <c r="B190" s="19"/>
      <c r="C190" s="19"/>
      <c r="D190" s="19"/>
      <c r="E190" s="67"/>
      <c r="F190" s="19"/>
      <c r="G190" s="16"/>
    </row>
    <row r="191" spans="1:7" x14ac:dyDescent="0.25">
      <c r="A191" s="49" t="s">
        <v>203</v>
      </c>
      <c r="B191" s="19">
        <v>6377046057.7200003</v>
      </c>
      <c r="C191" s="19"/>
      <c r="D191" s="19">
        <v>6034448225.9300003</v>
      </c>
      <c r="E191" s="67"/>
      <c r="F191" s="19">
        <f>B191-D191</f>
        <v>342597831.78999996</v>
      </c>
      <c r="G191" s="16"/>
    </row>
    <row r="192" spans="1:7" hidden="1" x14ac:dyDescent="0.25">
      <c r="A192" s="42" t="s">
        <v>84</v>
      </c>
      <c r="B192" s="19"/>
      <c r="C192" s="19"/>
      <c r="D192" s="19"/>
      <c r="E192" s="67"/>
      <c r="F192" s="19"/>
      <c r="G192" s="16"/>
    </row>
    <row r="193" spans="1:7" hidden="1" x14ac:dyDescent="0.25">
      <c r="A193" s="49" t="s">
        <v>85</v>
      </c>
      <c r="B193" s="19">
        <v>0</v>
      </c>
      <c r="C193" s="19"/>
      <c r="D193" s="19">
        <v>0</v>
      </c>
      <c r="E193" s="67"/>
      <c r="F193" s="19"/>
      <c r="G193" s="16"/>
    </row>
    <row r="194" spans="1:7" x14ac:dyDescent="0.25">
      <c r="A194" s="42" t="s">
        <v>86</v>
      </c>
      <c r="B194" s="19"/>
      <c r="C194" s="19"/>
      <c r="D194" s="19"/>
      <c r="E194" s="67"/>
      <c r="F194" s="19"/>
      <c r="G194" s="16"/>
    </row>
    <row r="195" spans="1:7" x14ac:dyDescent="0.25">
      <c r="A195" s="49" t="s">
        <v>204</v>
      </c>
      <c r="B195" s="19">
        <v>-118270.16</v>
      </c>
      <c r="C195" s="19"/>
      <c r="D195" s="19">
        <v>-82631.199999999997</v>
      </c>
      <c r="E195" s="67"/>
      <c r="F195" s="19">
        <f t="shared" ref="F195:F228" si="3">B195-D195</f>
        <v>-35638.960000000006</v>
      </c>
      <c r="G195" s="16"/>
    </row>
    <row r="196" spans="1:7" hidden="1" x14ac:dyDescent="0.25">
      <c r="A196" s="42" t="s">
        <v>87</v>
      </c>
      <c r="B196" s="19"/>
      <c r="C196" s="19"/>
      <c r="D196" s="19"/>
      <c r="E196" s="67"/>
      <c r="F196" s="19">
        <f t="shared" si="3"/>
        <v>0</v>
      </c>
      <c r="G196" s="16"/>
    </row>
    <row r="197" spans="1:7" hidden="1" x14ac:dyDescent="0.25">
      <c r="A197" s="49" t="s">
        <v>88</v>
      </c>
      <c r="B197" s="19">
        <v>0</v>
      </c>
      <c r="C197" s="19"/>
      <c r="D197" s="19">
        <v>0</v>
      </c>
      <c r="E197" s="67"/>
      <c r="F197" s="19">
        <f t="shared" si="3"/>
        <v>0</v>
      </c>
      <c r="G197" s="16"/>
    </row>
    <row r="198" spans="1:7" x14ac:dyDescent="0.25">
      <c r="A198" s="42" t="s">
        <v>205</v>
      </c>
      <c r="B198" s="19">
        <v>-132733039.81999999</v>
      </c>
      <c r="C198" s="19"/>
      <c r="D198" s="19">
        <v>-35415967.170000002</v>
      </c>
      <c r="E198" s="67"/>
      <c r="F198" s="19">
        <f t="shared" si="3"/>
        <v>-97317072.649999991</v>
      </c>
      <c r="G198" s="16"/>
    </row>
    <row r="199" spans="1:7" hidden="1" x14ac:dyDescent="0.25">
      <c r="A199" s="73" t="s">
        <v>89</v>
      </c>
      <c r="B199" s="74"/>
      <c r="C199" s="74"/>
      <c r="D199" s="74"/>
      <c r="E199" s="75"/>
      <c r="F199" s="19">
        <f t="shared" si="3"/>
        <v>0</v>
      </c>
      <c r="G199" s="16"/>
    </row>
    <row r="200" spans="1:7" hidden="1" x14ac:dyDescent="0.25">
      <c r="A200" s="42" t="s">
        <v>90</v>
      </c>
      <c r="B200" s="19">
        <v>0</v>
      </c>
      <c r="C200" s="19"/>
      <c r="D200" s="19">
        <v>0</v>
      </c>
      <c r="E200" s="76"/>
      <c r="F200" s="19">
        <f t="shared" si="3"/>
        <v>0</v>
      </c>
      <c r="G200" s="16"/>
    </row>
    <row r="201" spans="1:7" x14ac:dyDescent="0.25">
      <c r="A201" s="42" t="s">
        <v>206</v>
      </c>
      <c r="B201" s="19">
        <v>664807537.74000001</v>
      </c>
      <c r="C201" s="19"/>
      <c r="D201" s="19">
        <v>671060286.62</v>
      </c>
      <c r="E201" s="67"/>
      <c r="F201" s="19">
        <f t="shared" si="3"/>
        <v>-6252748.8799999952</v>
      </c>
      <c r="G201" s="16"/>
    </row>
    <row r="202" spans="1:7" hidden="1" x14ac:dyDescent="0.25">
      <c r="A202" s="73" t="s">
        <v>91</v>
      </c>
      <c r="B202" s="74"/>
      <c r="C202" s="74"/>
      <c r="D202" s="74"/>
      <c r="E202" s="75"/>
      <c r="F202" s="19">
        <f t="shared" si="3"/>
        <v>0</v>
      </c>
      <c r="G202" s="16"/>
    </row>
    <row r="203" spans="1:7" hidden="1" x14ac:dyDescent="0.25">
      <c r="A203" s="42" t="s">
        <v>92</v>
      </c>
      <c r="B203" s="19">
        <v>0</v>
      </c>
      <c r="C203" s="19"/>
      <c r="D203" s="19">
        <v>0</v>
      </c>
      <c r="E203" s="76"/>
      <c r="F203" s="19">
        <f t="shared" si="3"/>
        <v>0</v>
      </c>
      <c r="G203" s="16"/>
    </row>
    <row r="204" spans="1:7" hidden="1" x14ac:dyDescent="0.25">
      <c r="A204" s="42" t="s">
        <v>93</v>
      </c>
      <c r="B204" s="19">
        <v>0</v>
      </c>
      <c r="C204" s="19"/>
      <c r="D204" s="19">
        <v>0</v>
      </c>
      <c r="E204" s="76"/>
      <c r="F204" s="19">
        <f t="shared" si="3"/>
        <v>0</v>
      </c>
      <c r="G204" s="16"/>
    </row>
    <row r="205" spans="1:7" x14ac:dyDescent="0.25">
      <c r="A205" s="38" t="s">
        <v>207</v>
      </c>
      <c r="B205" s="19">
        <v>-1220014.1399999999</v>
      </c>
      <c r="C205" s="19"/>
      <c r="D205" s="19">
        <v>-1136073.56</v>
      </c>
      <c r="E205" s="69"/>
      <c r="F205" s="19">
        <f t="shared" si="3"/>
        <v>-83940.579999999842</v>
      </c>
      <c r="G205" s="16"/>
    </row>
    <row r="206" spans="1:7" hidden="1" x14ac:dyDescent="0.25">
      <c r="A206" s="42" t="s">
        <v>94</v>
      </c>
      <c r="B206" s="19">
        <v>0</v>
      </c>
      <c r="C206" s="19"/>
      <c r="D206" s="19">
        <v>0</v>
      </c>
      <c r="E206" s="67"/>
      <c r="F206" s="19">
        <f t="shared" si="3"/>
        <v>0</v>
      </c>
      <c r="G206" s="16"/>
    </row>
    <row r="207" spans="1:7" hidden="1" x14ac:dyDescent="0.25">
      <c r="A207" s="42" t="s">
        <v>95</v>
      </c>
      <c r="B207" s="19">
        <v>0</v>
      </c>
      <c r="C207" s="19"/>
      <c r="D207" s="19">
        <v>0</v>
      </c>
      <c r="E207" s="67"/>
      <c r="F207" s="19">
        <f t="shared" si="3"/>
        <v>0</v>
      </c>
      <c r="G207" s="16"/>
    </row>
    <row r="208" spans="1:7" hidden="1" x14ac:dyDescent="0.25">
      <c r="A208" s="63" t="s">
        <v>96</v>
      </c>
      <c r="B208" s="62"/>
      <c r="C208" s="62"/>
      <c r="D208" s="62"/>
      <c r="E208" s="76"/>
      <c r="F208" s="19">
        <f t="shared" si="3"/>
        <v>0</v>
      </c>
      <c r="G208" s="16"/>
    </row>
    <row r="209" spans="1:7" hidden="1" x14ac:dyDescent="0.25">
      <c r="A209" s="65" t="s">
        <v>97</v>
      </c>
      <c r="B209" s="62"/>
      <c r="C209" s="62"/>
      <c r="D209" s="62"/>
      <c r="E209" s="76"/>
      <c r="F209" s="19">
        <f t="shared" si="3"/>
        <v>0</v>
      </c>
      <c r="G209" s="16"/>
    </row>
    <row r="210" spans="1:7" hidden="1" x14ac:dyDescent="0.25">
      <c r="A210" s="42" t="s">
        <v>98</v>
      </c>
      <c r="B210" s="19">
        <v>0</v>
      </c>
      <c r="C210" s="19"/>
      <c r="D210" s="19">
        <v>0</v>
      </c>
      <c r="E210" s="67"/>
      <c r="F210" s="19">
        <f t="shared" si="3"/>
        <v>0</v>
      </c>
      <c r="G210" s="16"/>
    </row>
    <row r="211" spans="1:7" hidden="1" x14ac:dyDescent="0.25">
      <c r="A211" s="42" t="s">
        <v>99</v>
      </c>
      <c r="B211" s="19">
        <v>0</v>
      </c>
      <c r="C211" s="19"/>
      <c r="D211" s="19">
        <v>0</v>
      </c>
      <c r="E211" s="67"/>
      <c r="F211" s="19">
        <f t="shared" si="3"/>
        <v>0</v>
      </c>
      <c r="G211" s="16"/>
    </row>
    <row r="212" spans="1:7" hidden="1" x14ac:dyDescent="0.25">
      <c r="A212" s="73" t="s">
        <v>100</v>
      </c>
      <c r="B212" s="74"/>
      <c r="C212" s="74"/>
      <c r="D212" s="74"/>
      <c r="E212" s="75"/>
      <c r="F212" s="19">
        <f t="shared" si="3"/>
        <v>0</v>
      </c>
      <c r="G212" s="16"/>
    </row>
    <row r="213" spans="1:7" hidden="1" x14ac:dyDescent="0.25">
      <c r="A213" s="42" t="s">
        <v>101</v>
      </c>
      <c r="B213" s="19">
        <v>0</v>
      </c>
      <c r="C213" s="19"/>
      <c r="D213" s="19">
        <v>0</v>
      </c>
      <c r="E213" s="76"/>
      <c r="F213" s="19">
        <f t="shared" si="3"/>
        <v>0</v>
      </c>
      <c r="G213" s="16"/>
    </row>
    <row r="214" spans="1:7" hidden="1" x14ac:dyDescent="0.25">
      <c r="A214" s="42" t="s">
        <v>102</v>
      </c>
      <c r="B214" s="62"/>
      <c r="C214" s="62"/>
      <c r="D214" s="62"/>
      <c r="E214" s="76"/>
      <c r="F214" s="19">
        <f t="shared" si="3"/>
        <v>0</v>
      </c>
      <c r="G214" s="16"/>
    </row>
    <row r="215" spans="1:7" hidden="1" x14ac:dyDescent="0.25">
      <c r="A215" s="49" t="s">
        <v>103</v>
      </c>
      <c r="B215" s="19">
        <v>0</v>
      </c>
      <c r="C215" s="19"/>
      <c r="D215" s="19">
        <v>0</v>
      </c>
      <c r="E215" s="76"/>
      <c r="F215" s="19">
        <f t="shared" si="3"/>
        <v>0</v>
      </c>
      <c r="G215" s="16"/>
    </row>
    <row r="216" spans="1:7" hidden="1" x14ac:dyDescent="0.25">
      <c r="A216" s="42" t="s">
        <v>104</v>
      </c>
      <c r="B216" s="19">
        <v>0</v>
      </c>
      <c r="C216" s="19"/>
      <c r="D216" s="19">
        <v>0</v>
      </c>
      <c r="E216" s="76"/>
      <c r="F216" s="19">
        <f t="shared" si="3"/>
        <v>0</v>
      </c>
      <c r="G216" s="16"/>
    </row>
    <row r="217" spans="1:7" hidden="1" x14ac:dyDescent="0.25">
      <c r="A217" s="42" t="s">
        <v>105</v>
      </c>
      <c r="B217" s="19">
        <v>0</v>
      </c>
      <c r="C217" s="19"/>
      <c r="D217" s="19">
        <v>0</v>
      </c>
      <c r="E217" s="76"/>
      <c r="F217" s="19">
        <f t="shared" si="3"/>
        <v>0</v>
      </c>
      <c r="G217" s="16"/>
    </row>
    <row r="218" spans="1:7" hidden="1" x14ac:dyDescent="0.25">
      <c r="A218" s="42" t="s">
        <v>106</v>
      </c>
      <c r="B218" s="19">
        <v>0</v>
      </c>
      <c r="C218" s="19"/>
      <c r="D218" s="19">
        <v>0</v>
      </c>
      <c r="E218" s="76"/>
      <c r="F218" s="19">
        <f t="shared" si="3"/>
        <v>0</v>
      </c>
      <c r="G218" s="16"/>
    </row>
    <row r="219" spans="1:7" hidden="1" x14ac:dyDescent="0.25">
      <c r="A219" s="42" t="s">
        <v>107</v>
      </c>
      <c r="B219" s="19">
        <v>0</v>
      </c>
      <c r="C219" s="19"/>
      <c r="D219" s="19">
        <v>0</v>
      </c>
      <c r="E219" s="76"/>
      <c r="F219" s="19">
        <f t="shared" si="3"/>
        <v>0</v>
      </c>
      <c r="G219" s="16"/>
    </row>
    <row r="220" spans="1:7" hidden="1" x14ac:dyDescent="0.25">
      <c r="A220" s="42" t="s">
        <v>108</v>
      </c>
      <c r="B220" s="19">
        <v>0</v>
      </c>
      <c r="C220" s="19"/>
      <c r="D220" s="19">
        <v>0</v>
      </c>
      <c r="E220" s="76"/>
      <c r="F220" s="19">
        <f t="shared" si="3"/>
        <v>0</v>
      </c>
      <c r="G220" s="16"/>
    </row>
    <row r="221" spans="1:7" hidden="1" x14ac:dyDescent="0.25">
      <c r="A221" s="42" t="s">
        <v>109</v>
      </c>
      <c r="B221" s="19">
        <v>0</v>
      </c>
      <c r="C221" s="19"/>
      <c r="D221" s="19">
        <v>0</v>
      </c>
      <c r="E221" s="76"/>
      <c r="F221" s="19">
        <f t="shared" si="3"/>
        <v>0</v>
      </c>
      <c r="G221" s="16"/>
    </row>
    <row r="222" spans="1:7" hidden="1" x14ac:dyDescent="0.25">
      <c r="A222" s="38" t="s">
        <v>110</v>
      </c>
      <c r="B222" s="19">
        <v>0</v>
      </c>
      <c r="C222" s="19"/>
      <c r="D222" s="19">
        <v>0</v>
      </c>
      <c r="E222" s="69"/>
      <c r="F222" s="19">
        <f t="shared" si="3"/>
        <v>0</v>
      </c>
      <c r="G222" s="16"/>
    </row>
    <row r="223" spans="1:7" hidden="1" x14ac:dyDescent="0.25">
      <c r="A223" s="38" t="s">
        <v>111</v>
      </c>
      <c r="B223" s="19">
        <v>0</v>
      </c>
      <c r="C223" s="19"/>
      <c r="D223" s="19">
        <v>0</v>
      </c>
      <c r="E223" s="69"/>
      <c r="F223" s="19">
        <f t="shared" si="3"/>
        <v>0</v>
      </c>
      <c r="G223" s="16"/>
    </row>
    <row r="224" spans="1:7" hidden="1" x14ac:dyDescent="0.25">
      <c r="A224" s="59" t="s">
        <v>112</v>
      </c>
      <c r="B224" s="62"/>
      <c r="C224" s="62"/>
      <c r="D224" s="62"/>
      <c r="E224" s="77"/>
      <c r="F224" s="19">
        <f t="shared" si="3"/>
        <v>0</v>
      </c>
      <c r="G224" s="16"/>
    </row>
    <row r="225" spans="1:7" hidden="1" x14ac:dyDescent="0.25">
      <c r="A225" s="38" t="s">
        <v>113</v>
      </c>
      <c r="B225" s="19">
        <v>0</v>
      </c>
      <c r="C225" s="19"/>
      <c r="D225" s="19">
        <v>0</v>
      </c>
      <c r="E225" s="69"/>
      <c r="F225" s="19">
        <f t="shared" si="3"/>
        <v>0</v>
      </c>
      <c r="G225" s="16"/>
    </row>
    <row r="226" spans="1:7" x14ac:dyDescent="0.25">
      <c r="A226" s="38" t="s">
        <v>208</v>
      </c>
      <c r="B226" s="19">
        <v>3396862.49</v>
      </c>
      <c r="C226" s="19"/>
      <c r="D226" s="19">
        <v>2046532.02</v>
      </c>
      <c r="E226" s="69"/>
      <c r="F226" s="19">
        <f t="shared" si="3"/>
        <v>1350330.4700000002</v>
      </c>
      <c r="G226" s="16"/>
    </row>
    <row r="227" spans="1:7" x14ac:dyDescent="0.25">
      <c r="A227" s="38" t="s">
        <v>209</v>
      </c>
      <c r="B227" s="19">
        <v>1577059555.3</v>
      </c>
      <c r="C227" s="19"/>
      <c r="D227" s="19">
        <v>1806011414.0999999</v>
      </c>
      <c r="E227" s="69"/>
      <c r="F227" s="19">
        <f t="shared" si="3"/>
        <v>-228951858.79999995</v>
      </c>
      <c r="G227" s="16"/>
    </row>
    <row r="228" spans="1:7" hidden="1" x14ac:dyDescent="0.25">
      <c r="A228" s="59" t="s">
        <v>114</v>
      </c>
      <c r="B228" s="62"/>
      <c r="C228" s="62"/>
      <c r="D228" s="62"/>
      <c r="E228" s="77"/>
      <c r="F228" s="19">
        <f t="shared" si="3"/>
        <v>0</v>
      </c>
      <c r="G228" s="16"/>
    </row>
    <row r="229" spans="1:7" x14ac:dyDescent="0.25">
      <c r="A229" s="42" t="s">
        <v>115</v>
      </c>
      <c r="B229" s="19"/>
      <c r="C229" s="19"/>
      <c r="D229" s="19"/>
      <c r="E229" s="69"/>
      <c r="F229" s="19"/>
      <c r="G229" s="16"/>
    </row>
    <row r="230" spans="1:7" x14ac:dyDescent="0.25">
      <c r="A230" s="32" t="s">
        <v>210</v>
      </c>
      <c r="B230" s="19">
        <v>243091.08</v>
      </c>
      <c r="C230" s="19"/>
      <c r="D230" s="19">
        <v>243091.08</v>
      </c>
      <c r="E230" s="67"/>
      <c r="F230" s="19">
        <f>B230-D230</f>
        <v>0</v>
      </c>
      <c r="G230" s="16"/>
    </row>
    <row r="231" spans="1:7" x14ac:dyDescent="0.25">
      <c r="A231" s="42" t="s">
        <v>116</v>
      </c>
      <c r="B231" s="19"/>
      <c r="C231" s="19"/>
      <c r="D231" s="19"/>
      <c r="E231" s="67"/>
      <c r="F231" s="19"/>
      <c r="G231" s="16"/>
    </row>
    <row r="232" spans="1:7" x14ac:dyDescent="0.25">
      <c r="A232" s="32" t="s">
        <v>211</v>
      </c>
      <c r="B232" s="19">
        <v>10497605.02</v>
      </c>
      <c r="C232" s="19"/>
      <c r="D232" s="19">
        <v>-5587498.7000000002</v>
      </c>
      <c r="E232" s="67"/>
      <c r="F232" s="19">
        <f>B232-D232</f>
        <v>16085103.719999999</v>
      </c>
      <c r="G232" s="16"/>
    </row>
    <row r="233" spans="1:7" x14ac:dyDescent="0.25">
      <c r="A233" s="42" t="s">
        <v>124</v>
      </c>
      <c r="B233" s="19"/>
      <c r="C233" s="19"/>
      <c r="D233" s="19"/>
      <c r="E233" s="67"/>
      <c r="F233" s="19"/>
      <c r="G233" s="16"/>
    </row>
    <row r="234" spans="1:7" x14ac:dyDescent="0.25">
      <c r="A234" s="49" t="s">
        <v>212</v>
      </c>
      <c r="B234" s="19">
        <v>-450</v>
      </c>
      <c r="C234" s="19"/>
      <c r="D234" s="19">
        <v>-450</v>
      </c>
      <c r="E234" s="67"/>
      <c r="F234" s="19">
        <f>B234-D234</f>
        <v>0</v>
      </c>
      <c r="G234" s="16"/>
    </row>
    <row r="235" spans="1:7" hidden="1" x14ac:dyDescent="0.25">
      <c r="A235" s="42" t="s">
        <v>117</v>
      </c>
      <c r="B235" s="19">
        <v>0</v>
      </c>
      <c r="C235" s="19"/>
      <c r="D235" s="19">
        <v>0</v>
      </c>
      <c r="E235" s="67"/>
      <c r="F235" s="19">
        <f>B235-D235</f>
        <v>0</v>
      </c>
      <c r="G235" s="16"/>
    </row>
    <row r="236" spans="1:7" x14ac:dyDescent="0.25">
      <c r="A236" s="42" t="s">
        <v>118</v>
      </c>
      <c r="B236" s="19"/>
      <c r="C236" s="19"/>
      <c r="D236" s="19"/>
      <c r="E236" s="67"/>
      <c r="F236" s="19"/>
      <c r="G236" s="16"/>
    </row>
    <row r="237" spans="1:7" x14ac:dyDescent="0.25">
      <c r="A237" s="49" t="s">
        <v>119</v>
      </c>
      <c r="B237" s="19"/>
      <c r="C237" s="19"/>
      <c r="D237" s="19"/>
      <c r="E237" s="67"/>
      <c r="F237" s="19"/>
      <c r="G237" s="16"/>
    </row>
    <row r="238" spans="1:7" x14ac:dyDescent="0.25">
      <c r="A238" s="49" t="s">
        <v>213</v>
      </c>
      <c r="B238" s="19">
        <v>-55347.03</v>
      </c>
      <c r="C238" s="19"/>
      <c r="D238" s="19">
        <v>-55347.03</v>
      </c>
      <c r="E238" s="67"/>
      <c r="F238" s="19">
        <f>B238-D238</f>
        <v>0</v>
      </c>
      <c r="G238" s="16"/>
    </row>
    <row r="239" spans="1:7" ht="17.25" x14ac:dyDescent="0.25">
      <c r="A239" s="42" t="s">
        <v>214</v>
      </c>
      <c r="B239" s="66">
        <v>29546069.199999999</v>
      </c>
      <c r="C239" s="19"/>
      <c r="D239" s="66">
        <v>29338067.84</v>
      </c>
      <c r="E239" s="78" t="s">
        <v>133</v>
      </c>
      <c r="F239" s="66">
        <f>B239-D239</f>
        <v>208001.3599999994</v>
      </c>
      <c r="G239" s="16"/>
    </row>
    <row r="240" spans="1:7" x14ac:dyDescent="0.25">
      <c r="A240" s="32" t="s">
        <v>215</v>
      </c>
      <c r="B240" s="66">
        <f>SUM(B191:B239)</f>
        <v>8528469657.4000006</v>
      </c>
      <c r="C240" s="19"/>
      <c r="D240" s="66">
        <v>8500869649.9300003</v>
      </c>
      <c r="E240" s="67"/>
      <c r="F240" s="66">
        <f>B240-D240</f>
        <v>27600007.470000267</v>
      </c>
      <c r="G240" s="16"/>
    </row>
    <row r="241" spans="1:7" ht="15.75" thickBot="1" x14ac:dyDescent="0.3">
      <c r="A241" s="32" t="s">
        <v>216</v>
      </c>
      <c r="B241" s="52">
        <f>B166+B172+B175+B178+B240</f>
        <v>15903228807860.123</v>
      </c>
      <c r="C241" s="35"/>
      <c r="D241" s="52">
        <v>14815168279083.4</v>
      </c>
      <c r="E241" s="67"/>
      <c r="F241" s="51">
        <f>B241-D241</f>
        <v>1088060528776.7227</v>
      </c>
      <c r="G241" s="16"/>
    </row>
    <row r="242" spans="1:7" ht="15.75" thickTop="1" x14ac:dyDescent="0.25">
      <c r="A242" s="36"/>
      <c r="B242" s="33"/>
      <c r="C242" s="33"/>
      <c r="D242" s="33"/>
      <c r="E242" s="34"/>
      <c r="F242" s="19"/>
      <c r="G242" s="16"/>
    </row>
    <row r="243" spans="1:7" x14ac:dyDescent="0.25">
      <c r="A243" s="79"/>
      <c r="B243" s="17"/>
      <c r="C243" s="17"/>
      <c r="D243" s="17"/>
      <c r="E243" s="37"/>
      <c r="F243" s="19"/>
      <c r="G243" s="16"/>
    </row>
    <row r="244" spans="1:7" x14ac:dyDescent="0.25">
      <c r="A244" s="80" t="s">
        <v>126</v>
      </c>
      <c r="B244" s="17"/>
      <c r="C244" s="17"/>
      <c r="D244" s="17"/>
      <c r="E244" s="81"/>
      <c r="F244" s="19"/>
      <c r="G244" s="16"/>
    </row>
    <row r="245" spans="1:7" x14ac:dyDescent="0.25">
      <c r="A245" s="80" t="s">
        <v>134</v>
      </c>
      <c r="B245" s="17"/>
      <c r="C245" s="17"/>
      <c r="D245" s="17"/>
      <c r="E245" s="81"/>
      <c r="F245" s="19"/>
      <c r="G245" s="16"/>
    </row>
    <row r="246" spans="1:7" ht="15" customHeight="1" x14ac:dyDescent="0.25">
      <c r="A246" s="80" t="s">
        <v>120</v>
      </c>
      <c r="B246" s="17"/>
      <c r="C246" s="17"/>
      <c r="D246" s="17"/>
      <c r="E246" s="81"/>
      <c r="F246" s="19"/>
      <c r="G246" s="16"/>
    </row>
    <row r="247" spans="1:7" x14ac:dyDescent="0.25">
      <c r="A247" s="80"/>
      <c r="B247" s="17"/>
      <c r="C247" s="17"/>
      <c r="D247" s="17"/>
      <c r="E247" s="81"/>
      <c r="F247" s="19"/>
      <c r="G247" s="16"/>
    </row>
    <row r="248" spans="1:7" x14ac:dyDescent="0.25">
      <c r="A248" s="82" t="s">
        <v>127</v>
      </c>
      <c r="B248" s="17"/>
      <c r="C248" s="17"/>
      <c r="D248" s="17"/>
      <c r="E248" s="18"/>
      <c r="F248" s="19"/>
      <c r="G248" s="16"/>
    </row>
    <row r="249" spans="1:7" x14ac:dyDescent="0.25">
      <c r="A249" s="82" t="s">
        <v>121</v>
      </c>
      <c r="B249" s="17"/>
      <c r="C249" s="17"/>
      <c r="D249" s="17"/>
      <c r="E249" s="18"/>
      <c r="F249" s="19"/>
      <c r="G249" s="16"/>
    </row>
    <row r="250" spans="1:7" x14ac:dyDescent="0.25">
      <c r="A250" s="82"/>
      <c r="B250" s="17"/>
      <c r="C250" s="17"/>
      <c r="D250" s="17"/>
      <c r="E250" s="18"/>
      <c r="F250" s="19"/>
      <c r="G250" s="16"/>
    </row>
    <row r="251" spans="1:7" x14ac:dyDescent="0.25">
      <c r="A251" s="82" t="s">
        <v>128</v>
      </c>
      <c r="B251" s="17"/>
      <c r="C251" s="17"/>
      <c r="D251" s="17"/>
      <c r="E251" s="18"/>
      <c r="F251" s="19"/>
      <c r="G251" s="16"/>
    </row>
    <row r="252" spans="1:7" x14ac:dyDescent="0.25">
      <c r="A252" s="16"/>
      <c r="B252" s="17"/>
      <c r="C252" s="17"/>
      <c r="D252" s="17"/>
      <c r="E252" s="18"/>
      <c r="F252" s="19"/>
      <c r="G252" s="16"/>
    </row>
    <row r="253" spans="1:7" x14ac:dyDescent="0.25">
      <c r="A253" s="32" t="s">
        <v>131</v>
      </c>
      <c r="B253" s="17"/>
      <c r="C253" s="17"/>
      <c r="D253" s="17"/>
      <c r="E253" s="18"/>
      <c r="F253" s="19"/>
      <c r="G253" s="16"/>
    </row>
    <row r="254" spans="1:7" x14ac:dyDescent="0.25">
      <c r="A254" s="16"/>
      <c r="B254" s="17"/>
      <c r="C254" s="17"/>
      <c r="D254" s="17"/>
      <c r="E254" s="18"/>
      <c r="F254" s="19"/>
      <c r="G254" s="16"/>
    </row>
    <row r="255" spans="1:7" x14ac:dyDescent="0.25">
      <c r="A255" s="16"/>
    </row>
    <row r="256" spans="1:7" x14ac:dyDescent="0.25">
      <c r="A256" s="14"/>
      <c r="B256" s="3"/>
      <c r="C256" s="3"/>
      <c r="D256" s="3"/>
      <c r="E256" s="11"/>
      <c r="F256" s="24"/>
    </row>
    <row r="257" spans="1:6" x14ac:dyDescent="0.25">
      <c r="A257" s="14"/>
      <c r="B257" s="3"/>
      <c r="C257" s="3"/>
      <c r="D257" s="3"/>
      <c r="E257" s="11"/>
      <c r="F257" s="24"/>
    </row>
    <row r="258" spans="1:6" x14ac:dyDescent="0.25">
      <c r="B258" s="3"/>
      <c r="C258" s="3"/>
    </row>
  </sheetData>
  <mergeCells count="4">
    <mergeCell ref="A1:F1"/>
    <mergeCell ref="A2:F2"/>
    <mergeCell ref="D5:E5"/>
    <mergeCell ref="D6:E6"/>
  </mergeCells>
  <pageMargins left="0.7" right="0.7" top="0.75" bottom="0.75" header="0.3" footer="0.3"/>
  <pageSetup scale="63" fitToHeight="3" orientation="portrait" r:id="rId1"/>
  <rowBreaks count="2" manualBreakCount="2">
    <brk id="71" max="16383" man="1"/>
    <brk id="15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FYE Schedule 1 Final</vt:lpstr>
      <vt:lpstr>FYE Schedule 1 Prelim</vt:lpstr>
      <vt:lpstr>Sheet2</vt:lpstr>
      <vt:lpstr>Sheet3</vt:lpstr>
      <vt:lpstr>' FYE Schedule 1 Final'!Print_Area</vt:lpstr>
      <vt:lpstr>'FYE Schedule 1 Prelim'!Print_Area</vt:lpstr>
      <vt:lpstr>' FYE Schedule 1 Final'!Print_Titles</vt:lpstr>
      <vt:lpstr>'FYE Schedule 1 Prelim'!Print_Titles</vt:lpstr>
    </vt:vector>
  </TitlesOfParts>
  <Company>BPD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A. Wallace Jr.</dc:creator>
  <cp:lastModifiedBy>Jennifer D. Swisher</cp:lastModifiedBy>
  <cp:lastPrinted>2019-12-05T22:19:56Z</cp:lastPrinted>
  <dcterms:created xsi:type="dcterms:W3CDTF">2016-11-04T22:37:22Z</dcterms:created>
  <dcterms:modified xsi:type="dcterms:W3CDTF">2019-12-06T14:43:26Z</dcterms:modified>
</cp:coreProperties>
</file>