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60" i="1" l="1"/>
  <c r="G160" i="1" s="1"/>
  <c r="G157" i="1"/>
  <c r="G155" i="1"/>
  <c r="F160" i="1"/>
  <c r="G153" i="1"/>
  <c r="F22" i="1"/>
  <c r="D53" i="1"/>
  <c r="G13" i="1"/>
  <c r="G14" i="1"/>
  <c r="G15" i="1"/>
  <c r="G12" i="1"/>
  <c r="G22" i="1" l="1"/>
  <c r="G88" i="1"/>
  <c r="F108" i="1"/>
  <c r="E174" i="1"/>
  <c r="G174" i="1" s="1"/>
  <c r="G176" i="1" s="1"/>
  <c r="F176" i="1"/>
  <c r="E172" i="1"/>
  <c r="G172" i="1" s="1"/>
  <c r="D176" i="1"/>
  <c r="G46" i="1"/>
  <c r="G53" i="1" s="1"/>
  <c r="E53" i="1"/>
  <c r="E46" i="1"/>
  <c r="E57" i="1"/>
  <c r="G57" i="1" s="1"/>
  <c r="D72" i="1"/>
  <c r="E69" i="1"/>
  <c r="E72" i="1" s="1"/>
  <c r="E101" i="1"/>
  <c r="G101" i="1" s="1"/>
  <c r="E100" i="1"/>
  <c r="E108" i="1" s="1"/>
  <c r="D108" i="1"/>
  <c r="G100" i="1" l="1"/>
  <c r="G108" i="1" s="1"/>
  <c r="G69" i="1"/>
  <c r="G72" i="1" s="1"/>
  <c r="E176" i="1"/>
  <c r="E60" i="1"/>
  <c r="G60" i="1" s="1"/>
  <c r="C178" i="1" l="1"/>
  <c r="C209" i="1" s="1"/>
  <c r="E117" i="1"/>
  <c r="E114" i="1"/>
  <c r="D114" i="1"/>
  <c r="D117" i="1" s="1"/>
  <c r="F114" i="1"/>
  <c r="F117" i="1" s="1"/>
  <c r="F178" i="1" s="1"/>
  <c r="F209" i="1" s="1"/>
  <c r="E125" i="1"/>
  <c r="G125" i="1" s="1"/>
  <c r="D125" i="1"/>
  <c r="D127" i="1" s="1"/>
  <c r="D178" i="1" l="1"/>
  <c r="D209" i="1" s="1"/>
  <c r="E127" i="1"/>
  <c r="G127" i="1" s="1"/>
  <c r="G117" i="1"/>
  <c r="G178" i="1" s="1"/>
  <c r="G209" i="1" s="1"/>
  <c r="E178" i="1"/>
  <c r="E209" i="1" s="1"/>
  <c r="G114" i="1"/>
</calcChain>
</file>

<file path=xl/sharedStrings.xml><?xml version="1.0" encoding="utf-8"?>
<sst xmlns="http://schemas.openxmlformats.org/spreadsheetml/2006/main" count="541" uniqueCount="406">
  <si>
    <t>Status of Unappropriated Receipts</t>
  </si>
  <si>
    <t>Account Symbol</t>
  </si>
  <si>
    <t xml:space="preserve">     Unappropriated</t>
  </si>
  <si>
    <t xml:space="preserve">      Unappropriated</t>
  </si>
  <si>
    <t>Title</t>
  </si>
  <si>
    <t>Receipts</t>
  </si>
  <si>
    <t xml:space="preserve">  Receipts</t>
  </si>
  <si>
    <t xml:space="preserve"> Total Receipts</t>
  </si>
  <si>
    <t xml:space="preserve"> Appropriations</t>
  </si>
  <si>
    <t xml:space="preserve"> Receipts</t>
  </si>
  <si>
    <t>MAIN</t>
  </si>
  <si>
    <t>September 30, 2014</t>
  </si>
  <si>
    <t>September 30, 2015</t>
  </si>
  <si>
    <t>Special Funds</t>
  </si>
  <si>
    <t>Department of Agriculture</t>
  </si>
  <si>
    <t>National Forests Fund Receipts</t>
  </si>
  <si>
    <t>5008</t>
  </si>
  <si>
    <t>----------</t>
  </si>
  <si>
    <t>Receipts, Range Betterment Fund</t>
  </si>
  <si>
    <t>5207</t>
  </si>
  <si>
    <t>National Forest Lands Under Special Acts</t>
  </si>
  <si>
    <t>5208</t>
  </si>
  <si>
    <t>30% of Customs Duties, Funds for Strengthening Markets, Income, and</t>
  </si>
  <si>
    <t>5209</t>
  </si>
  <si>
    <t xml:space="preserve">   Supply (Section 32)</t>
  </si>
  <si>
    <t>Receipts for Construction of Administrative Improvements--Arizona Land</t>
  </si>
  <si>
    <t>5212</t>
  </si>
  <si>
    <t xml:space="preserve">   Conveyance, Forest Service</t>
  </si>
  <si>
    <t>ARS Land Sale, Agricultural Research Service</t>
  </si>
  <si>
    <t>5221</t>
  </si>
  <si>
    <t>National Grasslands Receipts, Forest Service</t>
  </si>
  <si>
    <t>5896</t>
  </si>
  <si>
    <t xml:space="preserve">      Total, Department of Agriculture</t>
  </si>
  <si>
    <t>Department of Commerce</t>
  </si>
  <si>
    <t>Patent and Trademark Office User Fees</t>
  </si>
  <si>
    <t>5127</t>
  </si>
  <si>
    <t>233,528,999.00</t>
  </si>
  <si>
    <t xml:space="preserve">      Total, Department of Commerce</t>
  </si>
  <si>
    <t>Department of Defense--Military Programs</t>
  </si>
  <si>
    <t>Deposits, Department of Defense Overseas Military Facility Investment</t>
  </si>
  <si>
    <t>5193</t>
  </si>
  <si>
    <t>-68,019.36</t>
  </si>
  <si>
    <t xml:space="preserve">   Recovery Account</t>
  </si>
  <si>
    <t>2,370,401.16</t>
  </si>
  <si>
    <t xml:space="preserve">   Recovery Account for Air Force</t>
  </si>
  <si>
    <t>Defense Export Loan Guarantees, Negative Subsidies</t>
  </si>
  <si>
    <t>5336</t>
  </si>
  <si>
    <t>26,965.27</t>
  </si>
  <si>
    <t xml:space="preserve">      Total, Department of Defense--Military Programs</t>
  </si>
  <si>
    <t>2,329,347.07</t>
  </si>
  <si>
    <t>Department of Energy</t>
  </si>
  <si>
    <t>Sale of Electric Energy, Bonneville Power Administration, Reclamation</t>
  </si>
  <si>
    <t>5000</t>
  </si>
  <si>
    <t>1,391,786,065.84</t>
  </si>
  <si>
    <t>354,636,570.68</t>
  </si>
  <si>
    <t>1,746,422,636.52</t>
  </si>
  <si>
    <t>162,646,484.20</t>
  </si>
  <si>
    <t>1,583,776,152.32</t>
  </si>
  <si>
    <t xml:space="preserve">   Fund, Interior</t>
  </si>
  <si>
    <t>Licenses Under Federal Power Act from Public Lands and National</t>
  </si>
  <si>
    <t>5105</t>
  </si>
  <si>
    <t>298,611.00</t>
  </si>
  <si>
    <t>4,294,865.17</t>
  </si>
  <si>
    <t>4,593,476.17</t>
  </si>
  <si>
    <t>4,279,951.17</t>
  </si>
  <si>
    <t>313,525.00</t>
  </si>
  <si>
    <t xml:space="preserve">   Forests, Payment to States</t>
  </si>
  <si>
    <t>Falcon and Amistad Operating and Maintenance Fund, Department of</t>
  </si>
  <si>
    <t>5178</t>
  </si>
  <si>
    <t>5,500,841.30</t>
  </si>
  <si>
    <t>228,000.00</t>
  </si>
  <si>
    <t xml:space="preserve">   Energy</t>
  </si>
  <si>
    <t>Alternative Fuels Production, Department of Energy</t>
  </si>
  <si>
    <t>5180</t>
  </si>
  <si>
    <t>3,000,666.65</t>
  </si>
  <si>
    <t>Revenues for Enrichment of Uranium, Department of Energy</t>
  </si>
  <si>
    <t>5226</t>
  </si>
  <si>
    <t>860,578,087.85</t>
  </si>
  <si>
    <t>SPR Operating Fund, Department of Energy</t>
  </si>
  <si>
    <t>5276</t>
  </si>
  <si>
    <t>10,917,521.08</t>
  </si>
  <si>
    <t>Elk Hills School Lands Fund, Energy Programs, Department of Energy</t>
  </si>
  <si>
    <t>5428</t>
  </si>
  <si>
    <t>15,579,815.00</t>
  </si>
  <si>
    <t xml:space="preserve">      Total, Department of Energy</t>
  </si>
  <si>
    <t>2,287,661,608.72</t>
  </si>
  <si>
    <t>182,734,250.37</t>
  </si>
  <si>
    <t>Department of Health and Human Services</t>
  </si>
  <si>
    <t>Transfers from Presidential Election Campaign Fund, 10-Year PRIF,</t>
  </si>
  <si>
    <t>5736</t>
  </si>
  <si>
    <t>37,797,600.00</t>
  </si>
  <si>
    <t>12,600,000.00</t>
  </si>
  <si>
    <t xml:space="preserve">   National Institutes of Health</t>
  </si>
  <si>
    <t xml:space="preserve">      Total, Department of Health and Human Services</t>
  </si>
  <si>
    <t>Department of Homeland Security</t>
  </si>
  <si>
    <t>Immigration User Fees, Department of Homeland Security</t>
  </si>
  <si>
    <t>5087</t>
  </si>
  <si>
    <t>H-1B Nonimmigrant Petitioner Account, Justice</t>
  </si>
  <si>
    <t>5106</t>
  </si>
  <si>
    <t>H-1B and L Fraud Prevention and Detection Account</t>
  </si>
  <si>
    <t>5389</t>
  </si>
  <si>
    <t>User Fees - Small Airports</t>
  </si>
  <si>
    <t>5694</t>
  </si>
  <si>
    <t>Customs Merchandise Processing Fee, United States Customs Service</t>
  </si>
  <si>
    <t>5695</t>
  </si>
  <si>
    <t>Sale of Real Property, U.S. Coast Guard Housing Special Fund, Coast</t>
  </si>
  <si>
    <t>5710</t>
  </si>
  <si>
    <t xml:space="preserve">   Guard, Homeland Security</t>
  </si>
  <si>
    <t xml:space="preserve">      Total, Department of Homeland Security</t>
  </si>
  <si>
    <t>1,044,981,735.82</t>
  </si>
  <si>
    <t>Department of the Interior</t>
  </si>
  <si>
    <t>Miscellaneous Interest, Reclamation Fund, Interior</t>
  </si>
  <si>
    <t>11,753,977,659.13</t>
  </si>
  <si>
    <t>724,626,619.36</t>
  </si>
  <si>
    <t>Land and Water Conservation Fund, Surplus Process Sales, Forest</t>
  </si>
  <si>
    <t>5005</t>
  </si>
  <si>
    <t>19,264,902,467.30</t>
  </si>
  <si>
    <t>887,518,473.05</t>
  </si>
  <si>
    <t>20,152,420,940.35</t>
  </si>
  <si>
    <t>306,954,737.12</t>
  </si>
  <si>
    <t>19,845,466,203.23</t>
  </si>
  <si>
    <t xml:space="preserve">   Service</t>
  </si>
  <si>
    <t>Receipts from Grazing, Etc., Public Lands Outside Grazing Districts,</t>
  </si>
  <si>
    <t>5016</t>
  </si>
  <si>
    <t>1,936,718.48</t>
  </si>
  <si>
    <t>1,270,842.48</t>
  </si>
  <si>
    <t>3,207,560.96</t>
  </si>
  <si>
    <t>847,616.35</t>
  </si>
  <si>
    <t>2,359,944.61</t>
  </si>
  <si>
    <t xml:space="preserve">   Bureau of Land Management</t>
  </si>
  <si>
    <t>Receipts from Grazing, Etc., Public Lands within Grazing Districts,</t>
  </si>
  <si>
    <t>5032</t>
  </si>
  <si>
    <t>9,879,959.79</t>
  </si>
  <si>
    <t>3,142,989.92</t>
  </si>
  <si>
    <t>13,022,949.71</t>
  </si>
  <si>
    <t>1,126,749.86</t>
  </si>
  <si>
    <t>11,896,199.85</t>
  </si>
  <si>
    <t>5044</t>
  </si>
  <si>
    <t>138,956.32</t>
  </si>
  <si>
    <t>277,373.93</t>
  </si>
  <si>
    <t>416,330.25</t>
  </si>
  <si>
    <t>24,907.97</t>
  </si>
  <si>
    <t>391,422.28</t>
  </si>
  <si>
    <t xml:space="preserve">   Miscellaneous, Bureau of Land Management</t>
  </si>
  <si>
    <t>Recreation, Entrance and Use Fees, National Park Service</t>
  </si>
  <si>
    <t>5107</t>
  </si>
  <si>
    <t>704,111.59</t>
  </si>
  <si>
    <t>Grazing Fees for Range Improvements, Taylor Grazing Act, as Amended</t>
  </si>
  <si>
    <t>5132</t>
  </si>
  <si>
    <t>1,230,000.00</t>
  </si>
  <si>
    <t>7,073,685.86</t>
  </si>
  <si>
    <t>8,303,685.86</t>
  </si>
  <si>
    <t>6,343,685.86</t>
  </si>
  <si>
    <t>1,960,000.00</t>
  </si>
  <si>
    <t>Sale of Public Land and Materials, 5% Fund to States</t>
  </si>
  <si>
    <t>5133</t>
  </si>
  <si>
    <t>45,874.00</t>
  </si>
  <si>
    <t>627,167.17</t>
  </si>
  <si>
    <t>673,041.17</t>
  </si>
  <si>
    <t>627,258.17</t>
  </si>
  <si>
    <t>45,783.00</t>
  </si>
  <si>
    <t>Historic Preservation Fund, Receipts, Outer Continental Shelf Lands</t>
  </si>
  <si>
    <t>5140</t>
  </si>
  <si>
    <t>3,186,934,618.89</t>
  </si>
  <si>
    <t>150,000,000.00</t>
  </si>
  <si>
    <t>3,336,934,618.89</t>
  </si>
  <si>
    <t>Payment from the General Fund, Cooperative Endangered Species</t>
  </si>
  <si>
    <t>5143</t>
  </si>
  <si>
    <t>411,294,698.00</t>
  </si>
  <si>
    <t>73,509,642.00</t>
  </si>
  <si>
    <t>484,804,340.00</t>
  </si>
  <si>
    <t>22,695,000.00</t>
  </si>
  <si>
    <t>462,109,340.00</t>
  </si>
  <si>
    <t xml:space="preserve">   Conservation Fund</t>
  </si>
  <si>
    <t>Revenue, Central Valley Project Restoration Fund, Bureau of</t>
  </si>
  <si>
    <t>5173</t>
  </si>
  <si>
    <t>47,437,820.89</t>
  </si>
  <si>
    <t xml:space="preserve">   Reclamation</t>
  </si>
  <si>
    <t>Fines, Penalties, and Forfeitures, Migratory Bird, North American</t>
  </si>
  <si>
    <t>5241</t>
  </si>
  <si>
    <t>22,658,553.11</t>
  </si>
  <si>
    <t>20,865,327.90</t>
  </si>
  <si>
    <t>43,523,881.01</t>
  </si>
  <si>
    <t>19,612,117.11</t>
  </si>
  <si>
    <t>23,911,763.90</t>
  </si>
  <si>
    <t xml:space="preserve">   Wetlands Conservation Fund, United States Fish and Wildlife Service</t>
  </si>
  <si>
    <t>Sale of Natural Gas and Oil Shale, 1n3, Bureau of Land Management,</t>
  </si>
  <si>
    <t>5294</t>
  </si>
  <si>
    <t>76,665,505.88</t>
  </si>
  <si>
    <t xml:space="preserve">   Department of Interior</t>
  </si>
  <si>
    <t>Fees for Glacier Bay National Park, National Park Service</t>
  </si>
  <si>
    <t>5412</t>
  </si>
  <si>
    <t>2,587,192.74</t>
  </si>
  <si>
    <t>3,384,107.10</t>
  </si>
  <si>
    <t>5,971,299.84</t>
  </si>
  <si>
    <t>San Joaquin River Restoration Fund Receipts, Bureau of Reclamation,</t>
  </si>
  <si>
    <t>5537</t>
  </si>
  <si>
    <t>159,614,452.56</t>
  </si>
  <si>
    <t>1,238,183.77</t>
  </si>
  <si>
    <t>160,852,636.33</t>
  </si>
  <si>
    <t xml:space="preserve">   Interior</t>
  </si>
  <si>
    <t>Sale of Public Land and Materials</t>
  </si>
  <si>
    <t>5881</t>
  </si>
  <si>
    <t>15,679,283.46</t>
  </si>
  <si>
    <t>Oregon and California Land-Grant Fund (See 2229 for General Account:</t>
  </si>
  <si>
    <t>5882</t>
  </si>
  <si>
    <t>32,300,754.21</t>
  </si>
  <si>
    <t xml:space="preserve">   5136 and 5885 for Special Accounts)</t>
  </si>
  <si>
    <t>Receipts from National Grasslands, Bureau of Land Management</t>
  </si>
  <si>
    <t>2,352,146.82</t>
  </si>
  <si>
    <t>-19,425.19</t>
  </si>
  <si>
    <t>2,332,721.63</t>
  </si>
  <si>
    <t>590,281.03</t>
  </si>
  <si>
    <t>1,742,440.60</t>
  </si>
  <si>
    <t>Coos Bay Wagon Road Grant Fund (By Years) (See 2229 for General</t>
  </si>
  <si>
    <t>5897</t>
  </si>
  <si>
    <t>3,378,574.13</t>
  </si>
  <si>
    <t>4,403,008.52</t>
  </si>
  <si>
    <t>7,781,582.65</t>
  </si>
  <si>
    <t xml:space="preserve">   Account</t>
  </si>
  <si>
    <t xml:space="preserve">    and 5898 for Special Account)</t>
  </si>
  <si>
    <t xml:space="preserve">      Total, Department of the Interior</t>
  </si>
  <si>
    <t>34,946,281,526.41</t>
  </si>
  <si>
    <t>Department of Transportation</t>
  </si>
  <si>
    <t>Pipeline Safety User Fees, Research and Special Programs</t>
  </si>
  <si>
    <t>5172</t>
  </si>
  <si>
    <t>43,611,367.74</t>
  </si>
  <si>
    <t>123,330,822.56</t>
  </si>
  <si>
    <t>166,942,190.30</t>
  </si>
  <si>
    <t>124,500,000.00</t>
  </si>
  <si>
    <t xml:space="preserve">   Administration</t>
  </si>
  <si>
    <t>Aviation Fees, Overflight Fees, Federal Aviation Administration,</t>
  </si>
  <si>
    <t>5422</t>
  </si>
  <si>
    <t>19,292,872.15</t>
  </si>
  <si>
    <t xml:space="preserve">   Transportation</t>
  </si>
  <si>
    <t xml:space="preserve">      Total, Department of Transportation</t>
  </si>
  <si>
    <t>62,904,239.89</t>
  </si>
  <si>
    <t>Department of the Treasury</t>
  </si>
  <si>
    <t>Land and Water Conservation Fund, Motorboat Fuels Tax, National Park</t>
  </si>
  <si>
    <t>27,000,000.00</t>
  </si>
  <si>
    <t>1,000,000.00</t>
  </si>
  <si>
    <t>28,000,000.00</t>
  </si>
  <si>
    <t>Increment on Gold</t>
  </si>
  <si>
    <t>5024</t>
  </si>
  <si>
    <t>2,002,513,142.59</t>
  </si>
  <si>
    <t>Tax on Fishing Rods, Creels, Reels, Artificial Lures, Baits, and Flies</t>
  </si>
  <si>
    <t>5138</t>
  </si>
  <si>
    <t>0.20</t>
  </si>
  <si>
    <t>Debt Collection Fund, Bureau of the Fiscal Service, Treasury</t>
  </si>
  <si>
    <t>5445</t>
  </si>
  <si>
    <t>9,283,245.05</t>
  </si>
  <si>
    <t>155,480,792.69</t>
  </si>
  <si>
    <t xml:space="preserve">      Total, Department of the Treasury</t>
  </si>
  <si>
    <t>2,038,796,387.84</t>
  </si>
  <si>
    <t>Corps of Engineers</t>
  </si>
  <si>
    <t>Special Recreation Use Fees, Army, Corps of Engineers, Civil</t>
  </si>
  <si>
    <t>5007</t>
  </si>
  <si>
    <t>43,245,942.37</t>
  </si>
  <si>
    <t>44,163,899.80</t>
  </si>
  <si>
    <t>87,409,842.17</t>
  </si>
  <si>
    <t>43,166,160.30</t>
  </si>
  <si>
    <t>44,243,681.87</t>
  </si>
  <si>
    <t>Hydraulic Mining in California, Tax, Debris Reservoirs</t>
  </si>
  <si>
    <t>5066</t>
  </si>
  <si>
    <t>4,407,945.24</t>
  </si>
  <si>
    <t>270,111.25</t>
  </si>
  <si>
    <t>4,678,056.49</t>
  </si>
  <si>
    <t>167,154.25</t>
  </si>
  <si>
    <t>4,510,902.24</t>
  </si>
  <si>
    <t>Receipts from Leases of Lands Acquired for Flood Control, Navigation,</t>
  </si>
  <si>
    <t>5090</t>
  </si>
  <si>
    <t>13,844,612.22</t>
  </si>
  <si>
    <t>12,212,548.56</t>
  </si>
  <si>
    <t>26,057,160.78</t>
  </si>
  <si>
    <t>12,565,261.18</t>
  </si>
  <si>
    <t>13,491,899.60</t>
  </si>
  <si>
    <t xml:space="preserve">   and Allied Purposes</t>
  </si>
  <si>
    <t>Licenses Under Federal Power Act, Improvement of Navigable Waters,</t>
  </si>
  <si>
    <t>5125</t>
  </si>
  <si>
    <t>8,953,518.30</t>
  </si>
  <si>
    <t>8,638,511.00</t>
  </si>
  <si>
    <t>17,592,029.30</t>
  </si>
  <si>
    <t>8,343,764.30</t>
  </si>
  <si>
    <t>9,248,265.00</t>
  </si>
  <si>
    <t xml:space="preserve">   Maintenance and Operation of Dams, Etc.</t>
  </si>
  <si>
    <t>User Fees, Fund for Non-Federal Use of Disposal Facilities, Corps of</t>
  </si>
  <si>
    <t>5493</t>
  </si>
  <si>
    <t>1,367,449.97</t>
  </si>
  <si>
    <t>4,924,545.48</t>
  </si>
  <si>
    <t>6,291,995.45</t>
  </si>
  <si>
    <t>1,365,331.97</t>
  </si>
  <si>
    <t>4,926,663.48</t>
  </si>
  <si>
    <t xml:space="preserve">   Engineers</t>
  </si>
  <si>
    <t xml:space="preserve">      Total, Corps of Engineers</t>
  </si>
  <si>
    <t>71,819,468.10</t>
  </si>
  <si>
    <t>70,209,616.09</t>
  </si>
  <si>
    <t>142,029,084.19</t>
  </si>
  <si>
    <t>65,607,672.00</t>
  </si>
  <si>
    <t>76,421,412.19</t>
  </si>
  <si>
    <t>Environmental Protection Agency</t>
  </si>
  <si>
    <t>Licensing and Other Services, Environmental Protection Agency</t>
  </si>
  <si>
    <t>5293</t>
  </si>
  <si>
    <t>585,088.30</t>
  </si>
  <si>
    <t>Environmental Services, Environmental Protection Agency</t>
  </si>
  <si>
    <t>5295</t>
  </si>
  <si>
    <t>370,053,286.52</t>
  </si>
  <si>
    <t>27,784,269.23</t>
  </si>
  <si>
    <t>397,837,555.75</t>
  </si>
  <si>
    <t xml:space="preserve">      Total, Environmental Protection Agency</t>
  </si>
  <si>
    <t>370,638,374.82</t>
  </si>
  <si>
    <t>398,422,644.05</t>
  </si>
  <si>
    <t>General Services Administration</t>
  </si>
  <si>
    <t>Land and Water Conservation Fund, Surplus Property Sales, National</t>
  </si>
  <si>
    <t>218,187,376.00</t>
  </si>
  <si>
    <t>11,445,440.00</t>
  </si>
  <si>
    <t>229,632,816.00</t>
  </si>
  <si>
    <t xml:space="preserve">   Park Service</t>
  </si>
  <si>
    <t>Receipts, Transportation Audit Contracts and Contract Administration,</t>
  </si>
  <si>
    <t>5250</t>
  </si>
  <si>
    <t>29,469,631.88</t>
  </si>
  <si>
    <t>9,550,975.43</t>
  </si>
  <si>
    <t>39,020,607.31</t>
  </si>
  <si>
    <t xml:space="preserve">   General Services Administration</t>
  </si>
  <si>
    <t>Receipts of Rent, Leases and Lease Payments for Government-Owned Real</t>
  </si>
  <si>
    <t>5254</t>
  </si>
  <si>
    <t>83,312,857.69</t>
  </si>
  <si>
    <t>-10,170,262.51</t>
  </si>
  <si>
    <t>73,142,595.18</t>
  </si>
  <si>
    <t xml:space="preserve">   Property, General Services Administration</t>
  </si>
  <si>
    <t>Receipts, Acquisition Workforce Training Fund, General Services</t>
  </si>
  <si>
    <t>5381</t>
  </si>
  <si>
    <t>4,015,286.72</t>
  </si>
  <si>
    <t>7,322,529.10</t>
  </si>
  <si>
    <t>11,337,815.82</t>
  </si>
  <si>
    <t xml:space="preserve">      Total, General Services Administration</t>
  </si>
  <si>
    <t>334,985,152.29</t>
  </si>
  <si>
    <t>18,148,682.02</t>
  </si>
  <si>
    <t>Social Security Administration</t>
  </si>
  <si>
    <t>State Supplemental Fees, Social Security Administration</t>
  </si>
  <si>
    <t>5419</t>
  </si>
  <si>
    <t>4,413,003.14</t>
  </si>
  <si>
    <t>122,249,909.44</t>
  </si>
  <si>
    <t>126,662,912.58</t>
  </si>
  <si>
    <t>124,000,000.00</t>
  </si>
  <si>
    <t>2,662,912.58</t>
  </si>
  <si>
    <t>Administration Fees, Special Benefits for Certain World War II</t>
  </si>
  <si>
    <t>5555</t>
  </si>
  <si>
    <t>2,245,526.16</t>
  </si>
  <si>
    <t>87,410.40</t>
  </si>
  <si>
    <t>2,332,936.56</t>
  </si>
  <si>
    <t xml:space="preserve">   Veterans, Social Security Administration</t>
  </si>
  <si>
    <t xml:space="preserve">      Total, Social Security Administration</t>
  </si>
  <si>
    <t>6,658,529.30</t>
  </si>
  <si>
    <t>122,337,319.84</t>
  </si>
  <si>
    <t>128,995,849.14</t>
  </si>
  <si>
    <t>4,995,849.14</t>
  </si>
  <si>
    <t>Independent Agencies</t>
  </si>
  <si>
    <t>Registry Fees, Appraisal Subcommittee</t>
  </si>
  <si>
    <t>5026</t>
  </si>
  <si>
    <t>2,324,954.00</t>
  </si>
  <si>
    <t>1,236,141.75</t>
  </si>
  <si>
    <t>Vietnam Debt Repayment Fund, Vietnam Education Foundation</t>
  </si>
  <si>
    <t>5365</t>
  </si>
  <si>
    <t>870,000.00</t>
  </si>
  <si>
    <t>9,520,902.83</t>
  </si>
  <si>
    <t>10,390,902.83</t>
  </si>
  <si>
    <t>9,155,902.83</t>
  </si>
  <si>
    <t>1,235,000.00</t>
  </si>
  <si>
    <t>Fees, Travel Promotion Fund, Corporation for Travel Promotion</t>
  </si>
  <si>
    <t>5585</t>
  </si>
  <si>
    <t>199,003,010.20</t>
  </si>
  <si>
    <t>92,699,999.00</t>
  </si>
  <si>
    <t xml:space="preserve">      Total, Independent Agencies</t>
  </si>
  <si>
    <t>202,197,964.20</t>
  </si>
  <si>
    <t xml:space="preserve">        Total, Special Funds</t>
  </si>
  <si>
    <t>Trust Funds</t>
  </si>
  <si>
    <t>Legislative Branch</t>
  </si>
  <si>
    <t>Bequest of Gertrude M. Hubbard, Library of Congress, Principal Account</t>
  </si>
  <si>
    <t>8022</t>
  </si>
  <si>
    <t>20,000.00</t>
  </si>
  <si>
    <t xml:space="preserve">      Total, Legislative Branch</t>
  </si>
  <si>
    <t>Department of Housing and Urban Development</t>
  </si>
  <si>
    <t>Mobile Home Inspection and Monitoring Fees, Manufactured Housing Fees</t>
  </si>
  <si>
    <t>8119</t>
  </si>
  <si>
    <t>176,658.30</t>
  </si>
  <si>
    <t>10,782,241.00</t>
  </si>
  <si>
    <t>10,958,899.30</t>
  </si>
  <si>
    <t>10,000,000.00</t>
  </si>
  <si>
    <t>958,899.30</t>
  </si>
  <si>
    <t xml:space="preserve">   Trust Fund, Housing and Urban Development</t>
  </si>
  <si>
    <t xml:space="preserve">      Total, Department of Housing and Urban Development</t>
  </si>
  <si>
    <t>Royalties, Federal Aviation Administration, Transportation</t>
  </si>
  <si>
    <t>8108</t>
  </si>
  <si>
    <t>1,569.19</t>
  </si>
  <si>
    <t>10,500.22</t>
  </si>
  <si>
    <t>12,069.41</t>
  </si>
  <si>
    <t>Deposits, National Gallery of Art Trust Fund, Permanent Loan</t>
  </si>
  <si>
    <t>8194</t>
  </si>
  <si>
    <t>5,000,000.00</t>
  </si>
  <si>
    <t xml:space="preserve">        Total, Trust Funds</t>
  </si>
  <si>
    <t>5,198,227.49</t>
  </si>
  <si>
    <t>10,792,741.22</t>
  </si>
  <si>
    <t>15,990,968.71</t>
  </si>
  <si>
    <t>10,010,500.22</t>
  </si>
  <si>
    <t>5,980,468.49</t>
  </si>
  <si>
    <t xml:space="preserve">         Total, Unappropriated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</si>
</sst>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7">
    <xf numFmtId="0" fontId="18" fillId="0" borderId="0" xfId="0" applyFont="1"/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 wrapText="1"/>
    </xf>
    <xf numFmtId="0" fontId="23" fillId="0" borderId="0" xfId="0" applyFont="1" applyAlignment="1">
      <alignment horizontal="left" wrapText="1"/>
    </xf>
    <xf numFmtId="4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wrapText="1"/>
    </xf>
    <xf numFmtId="4" fontId="23" fillId="0" borderId="0" xfId="0" applyNumberFormat="1" applyFont="1" applyFill="1" applyAlignment="1">
      <alignment horizontal="right" wrapText="1"/>
    </xf>
    <xf numFmtId="4" fontId="18" fillId="0" borderId="0" xfId="0" applyNumberFormat="1" applyFont="1"/>
    <xf numFmtId="2" fontId="23" fillId="0" borderId="0" xfId="0" applyNumberFormat="1" applyFont="1" applyAlignment="1">
      <alignment wrapText="1"/>
    </xf>
    <xf numFmtId="2" fontId="18" fillId="0" borderId="0" xfId="0" applyNumberFormat="1" applyFont="1"/>
    <xf numFmtId="0" fontId="18" fillId="0" borderId="0" xfId="0" applyFont="1" applyFill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zoomScale="85" zoomScaleNormal="85" workbookViewId="0">
      <selection activeCell="A6" sqref="A6:G6"/>
    </sheetView>
  </sheetViews>
  <sheetFormatPr defaultRowHeight="12.75" x14ac:dyDescent="0.2"/>
  <cols>
    <col min="1" max="1" width="75.42578125" customWidth="1"/>
    <col min="2" max="2" width="13.28515625" bestFit="1" customWidth="1"/>
    <col min="3" max="7" width="21.140625" customWidth="1"/>
    <col min="11" max="11" width="10.5703125" bestFit="1" customWidth="1"/>
    <col min="12" max="12" width="12.5703125" bestFit="1" customWidth="1"/>
  </cols>
  <sheetData>
    <row r="1" spans="1:7" ht="15.7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15.75" x14ac:dyDescent="0.25">
      <c r="A2" s="15"/>
      <c r="B2" s="15"/>
      <c r="C2" s="15"/>
      <c r="D2" s="15"/>
      <c r="E2" s="15"/>
      <c r="F2" s="15"/>
      <c r="G2" s="15"/>
    </row>
    <row r="3" spans="1:7" x14ac:dyDescent="0.2">
      <c r="A3" s="1"/>
      <c r="B3" s="1" t="s">
        <v>1</v>
      </c>
      <c r="C3" s="1" t="s">
        <v>2</v>
      </c>
      <c r="D3" s="1"/>
      <c r="E3" s="1"/>
      <c r="F3" s="1"/>
      <c r="G3" s="1" t="s">
        <v>3</v>
      </c>
    </row>
    <row r="4" spans="1:7" x14ac:dyDescent="0.2">
      <c r="A4" s="1" t="s">
        <v>4</v>
      </c>
      <c r="B4" s="1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</row>
    <row r="5" spans="1:7" x14ac:dyDescent="0.2">
      <c r="A5" s="1"/>
      <c r="B5" s="1" t="s">
        <v>10</v>
      </c>
      <c r="C5" s="1" t="s">
        <v>11</v>
      </c>
      <c r="D5" s="1"/>
      <c r="E5" s="1"/>
      <c r="F5" s="1"/>
      <c r="G5" s="1" t="s">
        <v>12</v>
      </c>
    </row>
    <row r="6" spans="1:7" x14ac:dyDescent="0.2">
      <c r="A6" s="16"/>
      <c r="B6" s="16"/>
      <c r="C6" s="16"/>
      <c r="D6" s="16"/>
      <c r="E6" s="16"/>
      <c r="F6" s="16"/>
      <c r="G6" s="16"/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3" t="s">
        <v>13</v>
      </c>
      <c r="B8" s="2"/>
      <c r="C8" s="2"/>
      <c r="D8" s="2"/>
      <c r="E8" s="2"/>
      <c r="F8" s="2"/>
      <c r="G8" s="2"/>
    </row>
    <row r="9" spans="1:7" x14ac:dyDescent="0.2">
      <c r="A9" s="2"/>
      <c r="B9" s="2"/>
      <c r="C9" s="2"/>
      <c r="D9" s="11"/>
      <c r="E9" s="2"/>
      <c r="F9" s="2"/>
      <c r="G9" s="2"/>
    </row>
    <row r="10" spans="1:7" x14ac:dyDescent="0.2">
      <c r="A10" s="3" t="s">
        <v>14</v>
      </c>
      <c r="B10" s="2"/>
      <c r="C10" s="2"/>
      <c r="D10" s="2"/>
      <c r="E10" s="2"/>
      <c r="F10" s="2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 t="s">
        <v>15</v>
      </c>
      <c r="B12" s="4" t="s">
        <v>16</v>
      </c>
      <c r="C12" s="7">
        <v>79310115.079999998</v>
      </c>
      <c r="D12" s="7">
        <v>70182730.310000002</v>
      </c>
      <c r="E12" s="7">
        <v>149492845.38999999</v>
      </c>
      <c r="F12" s="7">
        <v>-110830.62</v>
      </c>
      <c r="G12" s="7">
        <f>E12-F12</f>
        <v>149603676.00999999</v>
      </c>
    </row>
    <row r="13" spans="1:7" x14ac:dyDescent="0.2">
      <c r="A13" s="2" t="s">
        <v>18</v>
      </c>
      <c r="B13" s="4" t="s">
        <v>19</v>
      </c>
      <c r="C13" s="7">
        <v>2597742</v>
      </c>
      <c r="D13" s="7">
        <v>103130.19</v>
      </c>
      <c r="E13" s="7">
        <v>2700872.19</v>
      </c>
      <c r="F13" s="7">
        <v>2537036</v>
      </c>
      <c r="G13" s="7">
        <f t="shared" ref="G13:G15" si="0">E13-F13</f>
        <v>163836.18999999994</v>
      </c>
    </row>
    <row r="14" spans="1:7" x14ac:dyDescent="0.2">
      <c r="A14" s="2" t="s">
        <v>20</v>
      </c>
      <c r="B14" s="4" t="s">
        <v>21</v>
      </c>
      <c r="C14" s="7">
        <v>1905282.07</v>
      </c>
      <c r="D14" s="7">
        <v>1950000</v>
      </c>
      <c r="E14" s="7">
        <v>3855282.07</v>
      </c>
      <c r="F14" s="7">
        <v>950000</v>
      </c>
      <c r="G14" s="7">
        <f t="shared" si="0"/>
        <v>2905282.07</v>
      </c>
    </row>
    <row r="15" spans="1:7" x14ac:dyDescent="0.2">
      <c r="A15" s="2" t="s">
        <v>22</v>
      </c>
      <c r="B15" s="4" t="s">
        <v>23</v>
      </c>
      <c r="C15" s="7">
        <v>19131106629.32</v>
      </c>
      <c r="D15" s="7">
        <v>10932880308.219999</v>
      </c>
      <c r="E15" s="7">
        <v>30063986937.540001</v>
      </c>
      <c r="F15" s="7">
        <v>9511922892.4699993</v>
      </c>
      <c r="G15" s="7">
        <f t="shared" si="0"/>
        <v>20552064045.07</v>
      </c>
    </row>
    <row r="16" spans="1:7" x14ac:dyDescent="0.2">
      <c r="A16" s="2" t="s">
        <v>24</v>
      </c>
      <c r="B16" s="2"/>
      <c r="C16" s="8"/>
      <c r="D16" s="8"/>
      <c r="E16" s="8"/>
      <c r="F16" s="8"/>
      <c r="G16" s="7"/>
    </row>
    <row r="17" spans="1:8" x14ac:dyDescent="0.2">
      <c r="A17" s="2" t="s">
        <v>25</v>
      </c>
      <c r="B17" s="4" t="s">
        <v>26</v>
      </c>
      <c r="C17" s="7">
        <v>960692.65</v>
      </c>
      <c r="D17" s="7" t="s">
        <v>17</v>
      </c>
      <c r="E17" s="7">
        <v>960692.65</v>
      </c>
      <c r="F17" s="7" t="s">
        <v>17</v>
      </c>
      <c r="G17" s="7">
        <v>960692.65</v>
      </c>
    </row>
    <row r="18" spans="1:8" x14ac:dyDescent="0.2">
      <c r="A18" s="2" t="s">
        <v>27</v>
      </c>
      <c r="B18" s="2"/>
      <c r="C18" s="8"/>
      <c r="D18" s="8"/>
      <c r="E18" s="8"/>
      <c r="F18" s="8"/>
      <c r="G18" s="8"/>
    </row>
    <row r="19" spans="1:8" x14ac:dyDescent="0.2">
      <c r="A19" s="2" t="s">
        <v>28</v>
      </c>
      <c r="B19" s="4" t="s">
        <v>29</v>
      </c>
      <c r="C19" s="7">
        <v>6303940</v>
      </c>
      <c r="D19" s="7" t="s">
        <v>17</v>
      </c>
      <c r="E19" s="7">
        <v>6303940</v>
      </c>
      <c r="F19" s="7" t="s">
        <v>17</v>
      </c>
      <c r="G19" s="7">
        <v>6303940</v>
      </c>
    </row>
    <row r="20" spans="1:8" x14ac:dyDescent="0.2">
      <c r="A20" s="2" t="s">
        <v>30</v>
      </c>
      <c r="B20" s="4" t="s">
        <v>31</v>
      </c>
      <c r="C20" s="7">
        <v>90165078.849999994</v>
      </c>
      <c r="D20" s="7">
        <v>31808926.829999998</v>
      </c>
      <c r="E20" s="7">
        <v>121974005.68000001</v>
      </c>
      <c r="F20" s="7" t="s">
        <v>17</v>
      </c>
      <c r="G20" s="7">
        <v>121974005.68000001</v>
      </c>
    </row>
    <row r="21" spans="1:8" x14ac:dyDescent="0.2">
      <c r="A21" s="5"/>
      <c r="B21" s="5"/>
      <c r="C21" s="7"/>
      <c r="D21" s="7"/>
      <c r="E21" s="7"/>
      <c r="F21" s="7"/>
      <c r="G21" s="7"/>
    </row>
    <row r="22" spans="1:8" x14ac:dyDescent="0.2">
      <c r="A22" s="6" t="s">
        <v>32</v>
      </c>
      <c r="B22" s="5"/>
      <c r="C22" s="7">
        <v>19312349479.970001</v>
      </c>
      <c r="D22" s="7">
        <v>11036925095.549999</v>
      </c>
      <c r="E22" s="7">
        <v>30349274575.52</v>
      </c>
      <c r="F22" s="7">
        <f>F12+F13+F14+F15</f>
        <v>9515299097.8499985</v>
      </c>
      <c r="G22" s="7">
        <f>SUM(G12:G21)</f>
        <v>20833975477.670002</v>
      </c>
      <c r="H22" s="13"/>
    </row>
    <row r="23" spans="1:8" x14ac:dyDescent="0.2">
      <c r="A23" s="2"/>
      <c r="B23" s="2"/>
      <c r="C23" s="8"/>
      <c r="D23" s="8"/>
      <c r="E23" s="8"/>
      <c r="F23" s="8"/>
      <c r="G23" s="8"/>
    </row>
    <row r="24" spans="1:8" x14ac:dyDescent="0.2">
      <c r="A24" s="3" t="s">
        <v>33</v>
      </c>
      <c r="B24" s="2"/>
      <c r="C24" s="8"/>
      <c r="D24" s="8"/>
      <c r="E24" s="8"/>
      <c r="F24" s="8"/>
      <c r="G24" s="8"/>
    </row>
    <row r="25" spans="1:8" x14ac:dyDescent="0.2">
      <c r="A25" s="2"/>
      <c r="B25" s="2"/>
      <c r="C25" s="8"/>
      <c r="D25" s="8"/>
      <c r="E25" s="8"/>
      <c r="F25" s="8"/>
      <c r="G25" s="8"/>
    </row>
    <row r="26" spans="1:8" x14ac:dyDescent="0.2">
      <c r="A26" s="2" t="s">
        <v>34</v>
      </c>
      <c r="B26" s="4" t="s">
        <v>35</v>
      </c>
      <c r="C26" s="7" t="s">
        <v>36</v>
      </c>
      <c r="D26" s="7" t="s">
        <v>17</v>
      </c>
      <c r="E26" s="7" t="s">
        <v>36</v>
      </c>
      <c r="F26" s="7" t="s">
        <v>17</v>
      </c>
      <c r="G26" s="7" t="s">
        <v>36</v>
      </c>
    </row>
    <row r="27" spans="1:8" x14ac:dyDescent="0.2">
      <c r="A27" s="5"/>
      <c r="B27" s="5"/>
      <c r="C27" s="7"/>
      <c r="D27" s="7"/>
      <c r="E27" s="7"/>
      <c r="F27" s="7"/>
      <c r="G27" s="7"/>
    </row>
    <row r="28" spans="1:8" x14ac:dyDescent="0.2">
      <c r="A28" s="6" t="s">
        <v>37</v>
      </c>
      <c r="B28" s="5"/>
      <c r="C28" s="7" t="s">
        <v>36</v>
      </c>
      <c r="D28" s="7" t="s">
        <v>17</v>
      </c>
      <c r="E28" s="7" t="s">
        <v>36</v>
      </c>
      <c r="F28" s="7" t="s">
        <v>17</v>
      </c>
      <c r="G28" s="7" t="s">
        <v>36</v>
      </c>
    </row>
    <row r="29" spans="1:8" x14ac:dyDescent="0.2">
      <c r="A29" s="2"/>
      <c r="B29" s="2"/>
      <c r="C29" s="8"/>
      <c r="D29" s="8"/>
      <c r="E29" s="8"/>
      <c r="F29" s="8"/>
      <c r="G29" s="8"/>
    </row>
    <row r="30" spans="1:8" x14ac:dyDescent="0.2">
      <c r="A30" s="3" t="s">
        <v>38</v>
      </c>
      <c r="B30" s="2"/>
      <c r="C30" s="8"/>
      <c r="D30" s="8"/>
      <c r="E30" s="8"/>
      <c r="F30" s="8"/>
      <c r="G30" s="8"/>
    </row>
    <row r="31" spans="1:8" x14ac:dyDescent="0.2">
      <c r="A31" s="2"/>
      <c r="B31" s="2"/>
      <c r="C31" s="8"/>
      <c r="D31" s="8"/>
      <c r="E31" s="8"/>
      <c r="F31" s="8"/>
      <c r="G31" s="8"/>
    </row>
    <row r="32" spans="1:8" x14ac:dyDescent="0.2">
      <c r="A32" s="2" t="s">
        <v>39</v>
      </c>
      <c r="B32" s="4" t="s">
        <v>40</v>
      </c>
      <c r="C32" s="7" t="s">
        <v>41</v>
      </c>
      <c r="D32" s="7" t="s">
        <v>17</v>
      </c>
      <c r="E32" s="7" t="s">
        <v>41</v>
      </c>
      <c r="F32" s="7" t="s">
        <v>17</v>
      </c>
      <c r="G32" s="7" t="s">
        <v>41</v>
      </c>
    </row>
    <row r="33" spans="1:7" x14ac:dyDescent="0.2">
      <c r="A33" s="2" t="s">
        <v>42</v>
      </c>
      <c r="B33" s="2"/>
      <c r="C33" s="8"/>
      <c r="D33" s="8"/>
      <c r="E33" s="8"/>
      <c r="F33" s="8"/>
      <c r="G33" s="8"/>
    </row>
    <row r="34" spans="1:7" x14ac:dyDescent="0.2">
      <c r="A34" s="2" t="s">
        <v>39</v>
      </c>
      <c r="B34" s="4" t="s">
        <v>40</v>
      </c>
      <c r="C34" s="7" t="s">
        <v>43</v>
      </c>
      <c r="D34" s="7" t="s">
        <v>17</v>
      </c>
      <c r="E34" s="7" t="s">
        <v>43</v>
      </c>
      <c r="F34" s="7" t="s">
        <v>17</v>
      </c>
      <c r="G34" s="7" t="s">
        <v>43</v>
      </c>
    </row>
    <row r="35" spans="1:7" x14ac:dyDescent="0.2">
      <c r="A35" s="2" t="s">
        <v>44</v>
      </c>
      <c r="B35" s="2"/>
      <c r="C35" s="8"/>
      <c r="D35" s="8"/>
      <c r="E35" s="8"/>
      <c r="F35" s="8"/>
      <c r="G35" s="8"/>
    </row>
    <row r="36" spans="1:7" x14ac:dyDescent="0.2">
      <c r="A36" s="2" t="s">
        <v>45</v>
      </c>
      <c r="B36" s="4" t="s">
        <v>46</v>
      </c>
      <c r="C36" s="7" t="s">
        <v>47</v>
      </c>
      <c r="D36" s="7" t="s">
        <v>17</v>
      </c>
      <c r="E36" s="7" t="s">
        <v>47</v>
      </c>
      <c r="F36" s="7" t="s">
        <v>17</v>
      </c>
      <c r="G36" s="7" t="s">
        <v>47</v>
      </c>
    </row>
    <row r="37" spans="1:7" x14ac:dyDescent="0.2">
      <c r="A37" s="5"/>
      <c r="B37" s="5"/>
      <c r="C37" s="7"/>
      <c r="D37" s="7"/>
      <c r="E37" s="7"/>
      <c r="F37" s="7"/>
      <c r="G37" s="7"/>
    </row>
    <row r="38" spans="1:7" x14ac:dyDescent="0.2">
      <c r="A38" s="6" t="s">
        <v>48</v>
      </c>
      <c r="B38" s="5"/>
      <c r="C38" s="7" t="s">
        <v>49</v>
      </c>
      <c r="D38" s="7" t="s">
        <v>17</v>
      </c>
      <c r="E38" s="7" t="s">
        <v>49</v>
      </c>
      <c r="F38" s="7" t="s">
        <v>17</v>
      </c>
      <c r="G38" s="7" t="s">
        <v>49</v>
      </c>
    </row>
    <row r="39" spans="1:7" x14ac:dyDescent="0.2">
      <c r="A39" s="2"/>
      <c r="B39" s="2"/>
      <c r="C39" s="8"/>
      <c r="D39" s="8"/>
      <c r="E39" s="8"/>
      <c r="F39" s="8"/>
      <c r="G39" s="8"/>
    </row>
    <row r="40" spans="1:7" x14ac:dyDescent="0.2">
      <c r="A40" s="3" t="s">
        <v>50</v>
      </c>
      <c r="B40" s="2"/>
      <c r="C40" s="8"/>
      <c r="D40" s="8"/>
      <c r="E40" s="8"/>
      <c r="F40" s="8"/>
      <c r="G40" s="8"/>
    </row>
    <row r="41" spans="1:7" x14ac:dyDescent="0.2">
      <c r="A41" s="2"/>
      <c r="B41" s="2"/>
      <c r="C41" s="8"/>
      <c r="D41" s="8"/>
      <c r="E41" s="8"/>
      <c r="F41" s="8"/>
      <c r="G41" s="8"/>
    </row>
    <row r="42" spans="1:7" x14ac:dyDescent="0.2">
      <c r="A42" s="2" t="s">
        <v>51</v>
      </c>
      <c r="B42" s="4" t="s">
        <v>52</v>
      </c>
      <c r="C42" s="7" t="s">
        <v>53</v>
      </c>
      <c r="D42" s="7" t="s">
        <v>54</v>
      </c>
      <c r="E42" s="7" t="s">
        <v>55</v>
      </c>
      <c r="F42" s="7" t="s">
        <v>56</v>
      </c>
      <c r="G42" s="7" t="s">
        <v>57</v>
      </c>
    </row>
    <row r="43" spans="1:7" x14ac:dyDescent="0.2">
      <c r="A43" s="2" t="s">
        <v>58</v>
      </c>
      <c r="B43" s="2"/>
      <c r="C43" s="8"/>
      <c r="D43" s="8"/>
      <c r="E43" s="8"/>
      <c r="F43" s="8"/>
      <c r="G43" s="8"/>
    </row>
    <row r="44" spans="1:7" x14ac:dyDescent="0.2">
      <c r="A44" s="2" t="s">
        <v>59</v>
      </c>
      <c r="B44" s="4" t="s">
        <v>60</v>
      </c>
      <c r="C44" s="7" t="s">
        <v>61</v>
      </c>
      <c r="D44" s="7" t="s">
        <v>62</v>
      </c>
      <c r="E44" s="7" t="s">
        <v>63</v>
      </c>
      <c r="F44" s="7" t="s">
        <v>64</v>
      </c>
      <c r="G44" s="7" t="s">
        <v>65</v>
      </c>
    </row>
    <row r="45" spans="1:7" x14ac:dyDescent="0.2">
      <c r="A45" s="2" t="s">
        <v>66</v>
      </c>
      <c r="B45" s="2"/>
      <c r="C45" s="8"/>
      <c r="D45" s="8"/>
      <c r="E45" s="8"/>
      <c r="F45" s="8"/>
      <c r="G45" s="8"/>
    </row>
    <row r="46" spans="1:7" x14ac:dyDescent="0.2">
      <c r="A46" s="2" t="s">
        <v>67</v>
      </c>
      <c r="B46" s="4" t="s">
        <v>68</v>
      </c>
      <c r="C46" s="7" t="s">
        <v>69</v>
      </c>
      <c r="D46" s="7">
        <v>266901</v>
      </c>
      <c r="E46" s="7">
        <f>C46+D46</f>
        <v>5767742.2999999998</v>
      </c>
      <c r="F46" s="7" t="s">
        <v>70</v>
      </c>
      <c r="G46" s="7">
        <f>+E46-F46</f>
        <v>5539742.2999999998</v>
      </c>
    </row>
    <row r="47" spans="1:7" x14ac:dyDescent="0.2">
      <c r="A47" s="2" t="s">
        <v>71</v>
      </c>
      <c r="B47" s="2"/>
      <c r="C47" s="8"/>
      <c r="D47" s="8"/>
      <c r="E47" s="8"/>
      <c r="F47" s="8"/>
      <c r="G47" s="8"/>
    </row>
    <row r="48" spans="1:7" x14ac:dyDescent="0.2">
      <c r="A48" s="2" t="s">
        <v>72</v>
      </c>
      <c r="B48" s="4" t="s">
        <v>73</v>
      </c>
      <c r="C48" s="7" t="s">
        <v>74</v>
      </c>
      <c r="D48" s="7" t="s">
        <v>17</v>
      </c>
      <c r="E48" s="7" t="s">
        <v>74</v>
      </c>
      <c r="F48" s="7" t="s">
        <v>17</v>
      </c>
      <c r="G48" s="7" t="s">
        <v>74</v>
      </c>
    </row>
    <row r="49" spans="1:7" x14ac:dyDescent="0.2">
      <c r="A49" s="2" t="s">
        <v>75</v>
      </c>
      <c r="B49" s="4" t="s">
        <v>76</v>
      </c>
      <c r="C49" s="7" t="s">
        <v>77</v>
      </c>
      <c r="D49" s="7" t="s">
        <v>17</v>
      </c>
      <c r="E49" s="7" t="s">
        <v>77</v>
      </c>
      <c r="F49" s="7" t="s">
        <v>17</v>
      </c>
      <c r="G49" s="7" t="s">
        <v>77</v>
      </c>
    </row>
    <row r="50" spans="1:7" x14ac:dyDescent="0.2">
      <c r="A50" s="2" t="s">
        <v>78</v>
      </c>
      <c r="B50" s="4" t="s">
        <v>79</v>
      </c>
      <c r="C50" s="7" t="s">
        <v>80</v>
      </c>
      <c r="D50" s="7" t="s">
        <v>17</v>
      </c>
      <c r="E50" s="7" t="s">
        <v>80</v>
      </c>
      <c r="F50" s="7" t="s">
        <v>17</v>
      </c>
      <c r="G50" s="7" t="s">
        <v>80</v>
      </c>
    </row>
    <row r="51" spans="1:7" x14ac:dyDescent="0.2">
      <c r="A51" s="2" t="s">
        <v>81</v>
      </c>
      <c r="B51" s="4" t="s">
        <v>82</v>
      </c>
      <c r="C51" s="7" t="s">
        <v>83</v>
      </c>
      <c r="D51" s="7" t="s">
        <v>17</v>
      </c>
      <c r="E51" s="7" t="s">
        <v>83</v>
      </c>
      <c r="F51" s="7" t="s">
        <v>83</v>
      </c>
      <c r="G51" s="7" t="s">
        <v>17</v>
      </c>
    </row>
    <row r="52" spans="1:7" x14ac:dyDescent="0.2">
      <c r="A52" s="5"/>
      <c r="B52" s="5"/>
      <c r="C52" s="7"/>
      <c r="D52" s="7"/>
      <c r="E52" s="7"/>
      <c r="F52" s="7"/>
      <c r="G52" s="7"/>
    </row>
    <row r="53" spans="1:7" x14ac:dyDescent="0.2">
      <c r="A53" s="6" t="s">
        <v>84</v>
      </c>
      <c r="B53" s="5"/>
      <c r="C53" s="7" t="s">
        <v>85</v>
      </c>
      <c r="D53" s="7">
        <f>+D42+D44+D46</f>
        <v>359198336.85000002</v>
      </c>
      <c r="E53" s="7">
        <f>+E42+E44+E46+E48+E49+E50+E51</f>
        <v>2646859945.5700002</v>
      </c>
      <c r="F53" s="7" t="s">
        <v>86</v>
      </c>
      <c r="G53" s="7">
        <f>+G42+G44+G46+G48+G49+G50</f>
        <v>2464125695.1999998</v>
      </c>
    </row>
    <row r="54" spans="1:7" x14ac:dyDescent="0.2">
      <c r="A54" s="2"/>
      <c r="B54" s="2"/>
      <c r="C54" s="8"/>
      <c r="D54" s="8"/>
      <c r="E54" s="8"/>
      <c r="F54" s="8"/>
      <c r="G54" s="8"/>
    </row>
    <row r="55" spans="1:7" x14ac:dyDescent="0.2">
      <c r="A55" s="3" t="s">
        <v>87</v>
      </c>
      <c r="B55" s="2"/>
      <c r="C55" s="8"/>
      <c r="D55" s="8"/>
      <c r="E55" s="8"/>
      <c r="F55" s="8"/>
      <c r="G55" s="8"/>
    </row>
    <row r="56" spans="1:7" x14ac:dyDescent="0.2">
      <c r="A56" s="2"/>
      <c r="B56" s="2"/>
      <c r="C56" s="8"/>
      <c r="D56" s="8"/>
      <c r="E56" s="8"/>
      <c r="F56" s="8"/>
      <c r="G56" s="8"/>
    </row>
    <row r="57" spans="1:7" x14ac:dyDescent="0.2">
      <c r="A57" s="2" t="s">
        <v>88</v>
      </c>
      <c r="B57" s="4" t="s">
        <v>89</v>
      </c>
      <c r="C57" s="7" t="s">
        <v>90</v>
      </c>
      <c r="D57" s="7">
        <v>613000</v>
      </c>
      <c r="E57" s="7">
        <f>+C57+D57</f>
        <v>38410600</v>
      </c>
      <c r="F57" s="7" t="s">
        <v>91</v>
      </c>
      <c r="G57" s="7">
        <f>E57-F57</f>
        <v>25810600</v>
      </c>
    </row>
    <row r="58" spans="1:7" x14ac:dyDescent="0.2">
      <c r="A58" s="2" t="s">
        <v>92</v>
      </c>
      <c r="B58" s="2"/>
      <c r="C58" s="8"/>
      <c r="D58" s="8"/>
      <c r="E58" s="8"/>
      <c r="F58" s="8"/>
      <c r="G58" s="8"/>
    </row>
    <row r="59" spans="1:7" x14ac:dyDescent="0.2">
      <c r="A59" s="5"/>
      <c r="B59" s="5"/>
      <c r="C59" s="7"/>
      <c r="D59" s="7"/>
      <c r="E59" s="7"/>
      <c r="F59" s="7"/>
      <c r="G59" s="7"/>
    </row>
    <row r="60" spans="1:7" x14ac:dyDescent="0.2">
      <c r="A60" s="6" t="s">
        <v>93</v>
      </c>
      <c r="B60" s="5"/>
      <c r="C60" s="7" t="s">
        <v>90</v>
      </c>
      <c r="D60" s="7">
        <v>613000</v>
      </c>
      <c r="E60" s="7">
        <f>E57</f>
        <v>38410600</v>
      </c>
      <c r="F60" s="7" t="s">
        <v>91</v>
      </c>
      <c r="G60" s="7">
        <f>E60-F60</f>
        <v>25810600</v>
      </c>
    </row>
    <row r="61" spans="1:7" x14ac:dyDescent="0.2">
      <c r="A61" s="2"/>
      <c r="B61" s="2"/>
      <c r="C61" s="8"/>
      <c r="D61" s="8"/>
      <c r="E61" s="8"/>
      <c r="F61" s="8"/>
      <c r="G61" s="8"/>
    </row>
    <row r="62" spans="1:7" x14ac:dyDescent="0.2">
      <c r="A62" s="3" t="s">
        <v>94</v>
      </c>
      <c r="B62" s="2"/>
      <c r="C62" s="8"/>
      <c r="D62" s="8"/>
      <c r="E62" s="8"/>
      <c r="F62" s="8"/>
      <c r="G62" s="8"/>
    </row>
    <row r="63" spans="1:7" x14ac:dyDescent="0.2">
      <c r="A63" s="2"/>
      <c r="B63" s="2"/>
      <c r="C63" s="8"/>
      <c r="D63" s="8"/>
      <c r="E63" s="8"/>
      <c r="F63" s="8"/>
      <c r="G63" s="8"/>
    </row>
    <row r="64" spans="1:7" x14ac:dyDescent="0.2">
      <c r="A64" s="2" t="s">
        <v>95</v>
      </c>
      <c r="B64" s="4" t="s">
        <v>96</v>
      </c>
      <c r="C64" s="7">
        <v>53161326</v>
      </c>
      <c r="D64" s="7">
        <v>815003441.15999997</v>
      </c>
      <c r="E64" s="7">
        <v>868164767.15999997</v>
      </c>
      <c r="F64" s="7">
        <v>808669516.15999997</v>
      </c>
      <c r="G64" s="7">
        <v>59495251</v>
      </c>
    </row>
    <row r="65" spans="1:11" x14ac:dyDescent="0.2">
      <c r="A65" s="2" t="s">
        <v>97</v>
      </c>
      <c r="B65" s="4" t="s">
        <v>98</v>
      </c>
      <c r="C65" s="7">
        <v>23848600</v>
      </c>
      <c r="D65" s="7">
        <v>351897966.38999999</v>
      </c>
      <c r="E65" s="7">
        <v>375746566.38999999</v>
      </c>
      <c r="F65" s="7">
        <v>353033434.38999999</v>
      </c>
      <c r="G65" s="7">
        <v>22713132</v>
      </c>
    </row>
    <row r="66" spans="1:11" x14ac:dyDescent="0.2">
      <c r="A66" s="2" t="s">
        <v>99</v>
      </c>
      <c r="B66" s="4" t="s">
        <v>100</v>
      </c>
      <c r="C66" s="7">
        <v>9402246</v>
      </c>
      <c r="D66" s="7">
        <v>142672099.49000001</v>
      </c>
      <c r="E66" s="7">
        <v>152074345.49000001</v>
      </c>
      <c r="F66" s="7">
        <v>141659281.49000001</v>
      </c>
      <c r="G66" s="7">
        <v>10415064</v>
      </c>
    </row>
    <row r="67" spans="1:11" x14ac:dyDescent="0.2">
      <c r="A67" s="2" t="s">
        <v>101</v>
      </c>
      <c r="B67" s="4" t="s">
        <v>102</v>
      </c>
      <c r="C67" s="7">
        <v>435002</v>
      </c>
      <c r="D67" s="7">
        <v>8423293.1099999994</v>
      </c>
      <c r="E67" s="7">
        <v>8858295.1099999994</v>
      </c>
      <c r="F67" s="7">
        <v>8423293.1099999994</v>
      </c>
      <c r="G67" s="7">
        <v>435002</v>
      </c>
    </row>
    <row r="68" spans="1:11" x14ac:dyDescent="0.2">
      <c r="A68" s="2" t="s">
        <v>103</v>
      </c>
      <c r="B68" s="4" t="s">
        <v>104</v>
      </c>
      <c r="C68" s="7">
        <v>958133561.40999997</v>
      </c>
      <c r="D68" s="7">
        <v>2375186172.1700001</v>
      </c>
      <c r="E68" s="7">
        <v>3333319733.5799999</v>
      </c>
      <c r="F68" s="7">
        <v>2375186172.1700001</v>
      </c>
      <c r="G68" s="7">
        <v>958133561.40999997</v>
      </c>
    </row>
    <row r="69" spans="1:11" x14ac:dyDescent="0.2">
      <c r="A69" s="2" t="s">
        <v>105</v>
      </c>
      <c r="B69" s="4" t="s">
        <v>106</v>
      </c>
      <c r="C69" s="7">
        <v>1000.41</v>
      </c>
      <c r="D69" s="7">
        <v>2981758.9</v>
      </c>
      <c r="E69" s="7">
        <f>C69+D69</f>
        <v>2982759.31</v>
      </c>
      <c r="F69" s="7" t="s">
        <v>17</v>
      </c>
      <c r="G69" s="7">
        <f>E69</f>
        <v>2982759.31</v>
      </c>
    </row>
    <row r="70" spans="1:11" x14ac:dyDescent="0.2">
      <c r="A70" s="2" t="s">
        <v>107</v>
      </c>
      <c r="B70" s="2"/>
      <c r="C70" s="8"/>
      <c r="D70" s="8"/>
      <c r="E70" s="8"/>
      <c r="F70" s="8"/>
      <c r="G70" s="8"/>
    </row>
    <row r="71" spans="1:11" x14ac:dyDescent="0.2">
      <c r="A71" s="5"/>
      <c r="B71" s="5"/>
      <c r="C71" s="7"/>
      <c r="D71" s="7"/>
      <c r="E71" s="7"/>
      <c r="F71" s="7"/>
      <c r="G71" s="7"/>
    </row>
    <row r="72" spans="1:11" x14ac:dyDescent="0.2">
      <c r="A72" s="6" t="s">
        <v>108</v>
      </c>
      <c r="B72" s="5"/>
      <c r="C72" s="7" t="s">
        <v>109</v>
      </c>
      <c r="D72" s="7">
        <f>+D64+D65+D66+D67+D68+D69</f>
        <v>3696164731.2199998</v>
      </c>
      <c r="E72" s="7">
        <f>+E64+E65+E66+E67+E68+E69</f>
        <v>4741146467.04</v>
      </c>
      <c r="F72" s="7">
        <v>3686971697.3200002</v>
      </c>
      <c r="G72" s="7">
        <f>+G64+G65+G66+G67+G68+G69</f>
        <v>1054174769.7199999</v>
      </c>
      <c r="K72" s="12"/>
    </row>
    <row r="73" spans="1:11" x14ac:dyDescent="0.2">
      <c r="A73" s="2"/>
      <c r="B73" s="2"/>
      <c r="C73" s="8"/>
      <c r="D73" s="8"/>
      <c r="E73" s="8"/>
      <c r="F73" s="8"/>
      <c r="G73" s="8"/>
    </row>
    <row r="74" spans="1:11" x14ac:dyDescent="0.2">
      <c r="A74" s="3" t="s">
        <v>110</v>
      </c>
      <c r="B74" s="2"/>
      <c r="C74" s="8"/>
      <c r="D74" s="8"/>
      <c r="E74" s="8"/>
      <c r="F74" s="8"/>
      <c r="G74" s="8"/>
    </row>
    <row r="75" spans="1:11" x14ac:dyDescent="0.2">
      <c r="A75" s="2"/>
      <c r="B75" s="2"/>
      <c r="C75" s="8"/>
      <c r="D75" s="8"/>
      <c r="E75" s="8"/>
      <c r="F75" s="8"/>
      <c r="G75" s="8"/>
    </row>
    <row r="76" spans="1:11" x14ac:dyDescent="0.2">
      <c r="A76" s="2" t="s">
        <v>111</v>
      </c>
      <c r="B76" s="4" t="s">
        <v>52</v>
      </c>
      <c r="C76" s="7" t="s">
        <v>112</v>
      </c>
      <c r="D76" s="7">
        <v>1548160578.78</v>
      </c>
      <c r="E76" s="7">
        <v>13302138237.91</v>
      </c>
      <c r="F76" s="7" t="s">
        <v>113</v>
      </c>
      <c r="G76" s="7">
        <v>12577511618.549999</v>
      </c>
    </row>
    <row r="77" spans="1:11" x14ac:dyDescent="0.2">
      <c r="A77" s="2" t="s">
        <v>114</v>
      </c>
      <c r="B77" s="4" t="s">
        <v>115</v>
      </c>
      <c r="C77" s="7" t="s">
        <v>116</v>
      </c>
      <c r="D77" s="7" t="s">
        <v>117</v>
      </c>
      <c r="E77" s="7" t="s">
        <v>118</v>
      </c>
      <c r="F77" s="7" t="s">
        <v>119</v>
      </c>
      <c r="G77" s="7" t="s">
        <v>120</v>
      </c>
    </row>
    <row r="78" spans="1:11" x14ac:dyDescent="0.2">
      <c r="A78" s="2" t="s">
        <v>121</v>
      </c>
      <c r="B78" s="2"/>
      <c r="C78" s="8"/>
      <c r="D78" s="8"/>
      <c r="E78" s="8"/>
      <c r="F78" s="8"/>
      <c r="G78" s="8"/>
    </row>
    <row r="79" spans="1:11" x14ac:dyDescent="0.2">
      <c r="A79" s="2" t="s">
        <v>122</v>
      </c>
      <c r="B79" s="4" t="s">
        <v>123</v>
      </c>
      <c r="C79" s="7" t="s">
        <v>124</v>
      </c>
      <c r="D79" s="7" t="s">
        <v>125</v>
      </c>
      <c r="E79" s="7" t="s">
        <v>126</v>
      </c>
      <c r="F79" s="7" t="s">
        <v>127</v>
      </c>
      <c r="G79" s="7" t="s">
        <v>128</v>
      </c>
    </row>
    <row r="80" spans="1:11" x14ac:dyDescent="0.2">
      <c r="A80" s="2" t="s">
        <v>129</v>
      </c>
      <c r="B80" s="2"/>
      <c r="C80" s="8"/>
      <c r="D80" s="8"/>
      <c r="E80" s="8"/>
      <c r="F80" s="8"/>
      <c r="G80" s="8"/>
    </row>
    <row r="81" spans="1:7" x14ac:dyDescent="0.2">
      <c r="A81" s="2" t="s">
        <v>130</v>
      </c>
      <c r="B81" s="4" t="s">
        <v>131</v>
      </c>
      <c r="C81" s="7" t="s">
        <v>132</v>
      </c>
      <c r="D81" s="7" t="s">
        <v>133</v>
      </c>
      <c r="E81" s="7" t="s">
        <v>134</v>
      </c>
      <c r="F81" s="7" t="s">
        <v>135</v>
      </c>
      <c r="G81" s="7" t="s">
        <v>136</v>
      </c>
    </row>
    <row r="82" spans="1:7" x14ac:dyDescent="0.2">
      <c r="A82" s="2" t="s">
        <v>129</v>
      </c>
      <c r="B82" s="2"/>
      <c r="C82" s="8"/>
      <c r="D82" s="8"/>
      <c r="E82" s="8"/>
      <c r="F82" s="8"/>
      <c r="G82" s="8"/>
    </row>
    <row r="83" spans="1:7" x14ac:dyDescent="0.2">
      <c r="A83" s="2" t="s">
        <v>130</v>
      </c>
      <c r="B83" s="4" t="s">
        <v>137</v>
      </c>
      <c r="C83" s="7" t="s">
        <v>138</v>
      </c>
      <c r="D83" s="7" t="s">
        <v>139</v>
      </c>
      <c r="E83" s="7" t="s">
        <v>140</v>
      </c>
      <c r="F83" s="7" t="s">
        <v>141</v>
      </c>
      <c r="G83" s="7" t="s">
        <v>142</v>
      </c>
    </row>
    <row r="84" spans="1:7" x14ac:dyDescent="0.2">
      <c r="A84" s="2" t="s">
        <v>143</v>
      </c>
      <c r="B84" s="2"/>
      <c r="C84" s="8"/>
      <c r="D84" s="8"/>
      <c r="E84" s="8"/>
      <c r="F84" s="8"/>
      <c r="G84" s="8"/>
    </row>
    <row r="85" spans="1:7" x14ac:dyDescent="0.2">
      <c r="A85" s="2" t="s">
        <v>144</v>
      </c>
      <c r="B85" s="4" t="s">
        <v>145</v>
      </c>
      <c r="C85" s="7" t="s">
        <v>146</v>
      </c>
      <c r="D85" s="7" t="s">
        <v>17</v>
      </c>
      <c r="E85" s="7" t="s">
        <v>146</v>
      </c>
      <c r="F85" s="7" t="s">
        <v>17</v>
      </c>
      <c r="G85" s="7" t="s">
        <v>146</v>
      </c>
    </row>
    <row r="86" spans="1:7" x14ac:dyDescent="0.2">
      <c r="A86" s="2" t="s">
        <v>147</v>
      </c>
      <c r="B86" s="4" t="s">
        <v>148</v>
      </c>
      <c r="C86" s="7" t="s">
        <v>149</v>
      </c>
      <c r="D86" s="7" t="s">
        <v>150</v>
      </c>
      <c r="E86" s="7" t="s">
        <v>151</v>
      </c>
      <c r="F86" s="7" t="s">
        <v>152</v>
      </c>
      <c r="G86" s="7" t="s">
        <v>153</v>
      </c>
    </row>
    <row r="87" spans="1:7" x14ac:dyDescent="0.2">
      <c r="A87" s="2" t="s">
        <v>154</v>
      </c>
      <c r="B87" s="4" t="s">
        <v>155</v>
      </c>
      <c r="C87" s="7" t="s">
        <v>156</v>
      </c>
      <c r="D87" s="7" t="s">
        <v>157</v>
      </c>
      <c r="E87" s="7" t="s">
        <v>158</v>
      </c>
      <c r="F87" s="7" t="s">
        <v>159</v>
      </c>
      <c r="G87" s="7" t="s">
        <v>160</v>
      </c>
    </row>
    <row r="88" spans="1:7" x14ac:dyDescent="0.2">
      <c r="A88" s="2" t="s">
        <v>161</v>
      </c>
      <c r="B88" s="4" t="s">
        <v>162</v>
      </c>
      <c r="C88" s="7" t="s">
        <v>163</v>
      </c>
      <c r="D88" s="7" t="s">
        <v>164</v>
      </c>
      <c r="E88" s="7" t="s">
        <v>165</v>
      </c>
      <c r="F88" s="7">
        <v>53681122.82</v>
      </c>
      <c r="G88" s="7">
        <f>+E88-F88</f>
        <v>3283253496.0699997</v>
      </c>
    </row>
    <row r="89" spans="1:7" x14ac:dyDescent="0.2">
      <c r="A89" s="2" t="s">
        <v>166</v>
      </c>
      <c r="B89" s="4" t="s">
        <v>167</v>
      </c>
      <c r="C89" s="7" t="s">
        <v>168</v>
      </c>
      <c r="D89" s="7" t="s">
        <v>169</v>
      </c>
      <c r="E89" s="7" t="s">
        <v>170</v>
      </c>
      <c r="F89" s="7" t="s">
        <v>171</v>
      </c>
      <c r="G89" s="7" t="s">
        <v>172</v>
      </c>
    </row>
    <row r="90" spans="1:7" x14ac:dyDescent="0.2">
      <c r="A90" s="2" t="s">
        <v>173</v>
      </c>
      <c r="B90" s="2"/>
      <c r="C90" s="8"/>
      <c r="D90" s="8"/>
      <c r="E90" s="8"/>
      <c r="F90" s="8"/>
      <c r="G90" s="8"/>
    </row>
    <row r="91" spans="1:7" x14ac:dyDescent="0.2">
      <c r="A91" s="2" t="s">
        <v>174</v>
      </c>
      <c r="B91" s="4" t="s">
        <v>175</v>
      </c>
      <c r="C91" s="7" t="s">
        <v>17</v>
      </c>
      <c r="D91" s="7" t="s">
        <v>176</v>
      </c>
      <c r="E91" s="7" t="s">
        <v>176</v>
      </c>
      <c r="F91" s="7" t="s">
        <v>176</v>
      </c>
      <c r="G91" s="7" t="s">
        <v>17</v>
      </c>
    </row>
    <row r="92" spans="1:7" x14ac:dyDescent="0.2">
      <c r="A92" s="2" t="s">
        <v>177</v>
      </c>
      <c r="B92" s="2"/>
      <c r="C92" s="8"/>
      <c r="D92" s="8"/>
      <c r="E92" s="8"/>
      <c r="F92" s="8"/>
      <c r="G92" s="8"/>
    </row>
    <row r="93" spans="1:7" x14ac:dyDescent="0.2">
      <c r="A93" s="2" t="s">
        <v>178</v>
      </c>
      <c r="B93" s="4" t="s">
        <v>179</v>
      </c>
      <c r="C93" s="7" t="s">
        <v>180</v>
      </c>
      <c r="D93" s="7" t="s">
        <v>181</v>
      </c>
      <c r="E93" s="7" t="s">
        <v>182</v>
      </c>
      <c r="F93" s="7" t="s">
        <v>183</v>
      </c>
      <c r="G93" s="7" t="s">
        <v>184</v>
      </c>
    </row>
    <row r="94" spans="1:7" x14ac:dyDescent="0.2">
      <c r="A94" s="2" t="s">
        <v>185</v>
      </c>
      <c r="B94" s="2"/>
      <c r="C94" s="8"/>
      <c r="D94" s="8"/>
      <c r="E94" s="8"/>
      <c r="F94" s="8"/>
      <c r="G94" s="8"/>
    </row>
    <row r="95" spans="1:7" x14ac:dyDescent="0.2">
      <c r="A95" s="2" t="s">
        <v>186</v>
      </c>
      <c r="B95" s="4" t="s">
        <v>187</v>
      </c>
      <c r="C95" s="7" t="s">
        <v>188</v>
      </c>
      <c r="D95" s="7" t="s">
        <v>17</v>
      </c>
      <c r="E95" s="7" t="s">
        <v>188</v>
      </c>
      <c r="F95" s="7" t="s">
        <v>17</v>
      </c>
      <c r="G95" s="7" t="s">
        <v>188</v>
      </c>
    </row>
    <row r="96" spans="1:7" x14ac:dyDescent="0.2">
      <c r="A96" s="2" t="s">
        <v>189</v>
      </c>
      <c r="B96" s="2"/>
      <c r="C96" s="8"/>
      <c r="D96" s="8"/>
      <c r="E96" s="8"/>
      <c r="F96" s="8"/>
      <c r="G96" s="8"/>
    </row>
    <row r="97" spans="1:7" x14ac:dyDescent="0.2">
      <c r="A97" s="2" t="s">
        <v>190</v>
      </c>
      <c r="B97" s="4" t="s">
        <v>191</v>
      </c>
      <c r="C97" s="7" t="s">
        <v>192</v>
      </c>
      <c r="D97" s="7" t="s">
        <v>193</v>
      </c>
      <c r="E97" s="7" t="s">
        <v>194</v>
      </c>
      <c r="F97" s="7">
        <v>4097541.67</v>
      </c>
      <c r="G97" s="7">
        <v>1873758.17</v>
      </c>
    </row>
    <row r="98" spans="1:7" x14ac:dyDescent="0.2">
      <c r="A98" s="2" t="s">
        <v>195</v>
      </c>
      <c r="B98" s="4" t="s">
        <v>196</v>
      </c>
      <c r="C98" s="7" t="s">
        <v>197</v>
      </c>
      <c r="D98" s="7" t="s">
        <v>198</v>
      </c>
      <c r="E98" s="7" t="s">
        <v>199</v>
      </c>
      <c r="F98" s="7" t="s">
        <v>17</v>
      </c>
      <c r="G98" s="7" t="s">
        <v>199</v>
      </c>
    </row>
    <row r="99" spans="1:7" x14ac:dyDescent="0.2">
      <c r="A99" s="2" t="s">
        <v>200</v>
      </c>
      <c r="B99" s="2"/>
      <c r="C99" s="8"/>
      <c r="D99" s="8"/>
      <c r="E99" s="8"/>
      <c r="F99" s="8"/>
      <c r="G99" s="8"/>
    </row>
    <row r="100" spans="1:7" x14ac:dyDescent="0.2">
      <c r="A100" s="2" t="s">
        <v>201</v>
      </c>
      <c r="B100" s="4" t="s">
        <v>202</v>
      </c>
      <c r="C100" s="7" t="s">
        <v>203</v>
      </c>
      <c r="D100" s="7">
        <v>2650412.88</v>
      </c>
      <c r="E100" s="7">
        <f>C100+D100</f>
        <v>18329696.34</v>
      </c>
      <c r="F100" s="7" t="s">
        <v>17</v>
      </c>
      <c r="G100" s="7">
        <f>E100</f>
        <v>18329696.34</v>
      </c>
    </row>
    <row r="101" spans="1:7" x14ac:dyDescent="0.2">
      <c r="A101" s="2" t="s">
        <v>204</v>
      </c>
      <c r="B101" s="4" t="s">
        <v>205</v>
      </c>
      <c r="C101" s="7" t="s">
        <v>206</v>
      </c>
      <c r="D101" s="7">
        <v>-13252891.49</v>
      </c>
      <c r="E101" s="7">
        <f>C101+D101</f>
        <v>19047862.719999999</v>
      </c>
      <c r="F101" s="7" t="s">
        <v>17</v>
      </c>
      <c r="G101" s="7">
        <f>E101</f>
        <v>19047862.719999999</v>
      </c>
    </row>
    <row r="102" spans="1:7" x14ac:dyDescent="0.2">
      <c r="A102" s="2" t="s">
        <v>207</v>
      </c>
      <c r="B102" s="2"/>
      <c r="C102" s="8"/>
      <c r="D102" s="8"/>
      <c r="E102" s="8"/>
      <c r="F102" s="8"/>
      <c r="G102" s="8"/>
    </row>
    <row r="103" spans="1:7" x14ac:dyDescent="0.2">
      <c r="A103" s="2" t="s">
        <v>208</v>
      </c>
      <c r="B103" s="4" t="s">
        <v>31</v>
      </c>
      <c r="C103" s="7" t="s">
        <v>209</v>
      </c>
      <c r="D103" s="7" t="s">
        <v>210</v>
      </c>
      <c r="E103" s="7" t="s">
        <v>211</v>
      </c>
      <c r="F103" s="7" t="s">
        <v>212</v>
      </c>
      <c r="G103" s="7" t="s">
        <v>213</v>
      </c>
    </row>
    <row r="104" spans="1:7" x14ac:dyDescent="0.2">
      <c r="A104" s="2" t="s">
        <v>214</v>
      </c>
      <c r="B104" s="4" t="s">
        <v>215</v>
      </c>
      <c r="C104" s="7" t="s">
        <v>216</v>
      </c>
      <c r="D104" s="7" t="s">
        <v>217</v>
      </c>
      <c r="E104" s="7" t="s">
        <v>218</v>
      </c>
      <c r="F104" s="7" t="s">
        <v>17</v>
      </c>
      <c r="G104" s="7" t="s">
        <v>218</v>
      </c>
    </row>
    <row r="105" spans="1:7" x14ac:dyDescent="0.2">
      <c r="A105" s="2" t="s">
        <v>219</v>
      </c>
      <c r="B105" s="2"/>
      <c r="C105" s="8"/>
      <c r="D105" s="8"/>
      <c r="E105" s="8"/>
      <c r="F105" s="8"/>
      <c r="G105" s="8"/>
    </row>
    <row r="106" spans="1:7" x14ac:dyDescent="0.2">
      <c r="A106" s="2" t="s">
        <v>220</v>
      </c>
      <c r="B106" s="2"/>
      <c r="C106" s="8"/>
      <c r="D106" s="8"/>
      <c r="E106" s="8"/>
      <c r="F106" s="8"/>
      <c r="G106" s="8"/>
    </row>
    <row r="107" spans="1:7" x14ac:dyDescent="0.2">
      <c r="A107" s="5"/>
      <c r="B107" s="5"/>
      <c r="C107" s="7"/>
      <c r="D107" s="7"/>
      <c r="E107" s="7"/>
      <c r="F107" s="7"/>
      <c r="G107" s="7"/>
    </row>
    <row r="108" spans="1:7" x14ac:dyDescent="0.2">
      <c r="A108" s="6" t="s">
        <v>221</v>
      </c>
      <c r="B108" s="5"/>
      <c r="C108" s="7" t="s">
        <v>222</v>
      </c>
      <c r="D108" s="7">
        <f>+D76+D77+D79+D81+D83+D86+D87+D88+D89+D91+D93+D97+D98+D100+D101+D103+D104</f>
        <v>2738287297.5700002</v>
      </c>
      <c r="E108" s="7">
        <f>+E76+E77+E79+E81+E83+E85+E86+E87+E88+E89+E91+E93+E95+E97+E98+E100+E101+E103+E104</f>
        <v>37684568823.979988</v>
      </c>
      <c r="F108" s="7">
        <f>+F76+F77+F79+F81+F83+F86+F87+F88+F89+F91+F93+F97+F103</f>
        <v>1188665458.21</v>
      </c>
      <c r="G108" s="7">
        <f>+G76+G77+G79+G81+G83+G85+G86+G87+G88+G89+G93+G95+G97+G98+G100+G101+G103+G104</f>
        <v>36495903365.769989</v>
      </c>
    </row>
    <row r="109" spans="1:7" x14ac:dyDescent="0.2">
      <c r="A109" s="2"/>
      <c r="B109" s="2"/>
      <c r="C109" s="8"/>
      <c r="D109" s="8"/>
      <c r="E109" s="8"/>
      <c r="F109" s="8"/>
      <c r="G109" s="8"/>
    </row>
    <row r="110" spans="1:7" x14ac:dyDescent="0.2">
      <c r="A110" s="3" t="s">
        <v>223</v>
      </c>
      <c r="B110" s="2"/>
      <c r="C110" s="8"/>
      <c r="D110" s="8"/>
      <c r="E110" s="8"/>
      <c r="F110" s="8"/>
      <c r="G110" s="8"/>
    </row>
    <row r="111" spans="1:7" x14ac:dyDescent="0.2">
      <c r="A111" s="2"/>
      <c r="B111" s="2"/>
      <c r="C111" s="8"/>
      <c r="D111" s="8"/>
      <c r="E111" s="8"/>
      <c r="F111" s="8"/>
      <c r="G111" s="8"/>
    </row>
    <row r="112" spans="1:7" x14ac:dyDescent="0.2">
      <c r="A112" s="2" t="s">
        <v>224</v>
      </c>
      <c r="B112" s="4" t="s">
        <v>225</v>
      </c>
      <c r="C112" s="7" t="s">
        <v>226</v>
      </c>
      <c r="D112" s="7" t="s">
        <v>227</v>
      </c>
      <c r="E112" s="7" t="s">
        <v>228</v>
      </c>
      <c r="F112" s="7" t="s">
        <v>229</v>
      </c>
      <c r="G112" s="7">
        <v>42442190.299999997</v>
      </c>
    </row>
    <row r="113" spans="1:12" x14ac:dyDescent="0.2">
      <c r="A113" s="2" t="s">
        <v>230</v>
      </c>
      <c r="B113" s="2"/>
      <c r="C113" s="8"/>
      <c r="D113" s="8"/>
      <c r="E113" s="8"/>
      <c r="F113" s="8"/>
      <c r="G113" s="8"/>
    </row>
    <row r="114" spans="1:12" x14ac:dyDescent="0.2">
      <c r="A114" s="2" t="s">
        <v>231</v>
      </c>
      <c r="B114" s="4" t="s">
        <v>232</v>
      </c>
      <c r="C114" s="7" t="s">
        <v>233</v>
      </c>
      <c r="D114" s="7">
        <f>31362014.76+68201254.16</f>
        <v>99563268.920000002</v>
      </c>
      <c r="E114" s="7">
        <f>50654886.91+68201254.16</f>
        <v>118856141.06999999</v>
      </c>
      <c r="F114" s="7">
        <f>111332370.28-287162.38</f>
        <v>111045207.90000001</v>
      </c>
      <c r="G114" s="7">
        <f>E114-F114</f>
        <v>7810933.1699999869</v>
      </c>
    </row>
    <row r="115" spans="1:12" x14ac:dyDescent="0.2">
      <c r="A115" s="2" t="s">
        <v>234</v>
      </c>
      <c r="B115" s="2"/>
      <c r="C115" s="8"/>
      <c r="D115" s="8"/>
      <c r="E115" s="8"/>
      <c r="F115" s="8"/>
      <c r="G115" s="8"/>
    </row>
    <row r="116" spans="1:12" x14ac:dyDescent="0.2">
      <c r="A116" s="5"/>
      <c r="B116" s="5"/>
      <c r="C116" s="7"/>
      <c r="D116" s="7"/>
      <c r="E116" s="7"/>
      <c r="F116" s="7"/>
      <c r="G116" s="7"/>
    </row>
    <row r="117" spans="1:12" x14ac:dyDescent="0.2">
      <c r="A117" s="6" t="s">
        <v>235</v>
      </c>
      <c r="B117" s="5"/>
      <c r="C117" s="7" t="s">
        <v>236</v>
      </c>
      <c r="D117" s="7">
        <f>D112+D114</f>
        <v>222894091.48000002</v>
      </c>
      <c r="E117" s="7">
        <f>E112+E114</f>
        <v>285798331.37</v>
      </c>
      <c r="F117" s="9">
        <f>F112+F114</f>
        <v>235545207.90000001</v>
      </c>
      <c r="G117" s="9">
        <f>E117-F117</f>
        <v>50253123.469999999</v>
      </c>
    </row>
    <row r="118" spans="1:12" x14ac:dyDescent="0.2">
      <c r="A118" s="2"/>
      <c r="B118" s="2"/>
      <c r="C118" s="8"/>
      <c r="D118" s="8"/>
      <c r="E118" s="8"/>
      <c r="F118" s="8"/>
      <c r="G118" s="8"/>
    </row>
    <row r="119" spans="1:12" x14ac:dyDescent="0.2">
      <c r="A119" s="3" t="s">
        <v>237</v>
      </c>
      <c r="B119" s="2"/>
      <c r="C119" s="8"/>
      <c r="D119" s="8"/>
      <c r="E119" s="8"/>
      <c r="F119" s="8"/>
      <c r="G119" s="8"/>
    </row>
    <row r="120" spans="1:12" x14ac:dyDescent="0.2">
      <c r="A120" s="2"/>
      <c r="B120" s="2"/>
      <c r="C120" s="8"/>
      <c r="D120" s="8"/>
      <c r="E120" s="8"/>
      <c r="F120" s="8"/>
      <c r="G120" s="8"/>
    </row>
    <row r="121" spans="1:12" x14ac:dyDescent="0.2">
      <c r="A121" s="2" t="s">
        <v>238</v>
      </c>
      <c r="B121" s="4" t="s">
        <v>115</v>
      </c>
      <c r="C121" s="7" t="s">
        <v>239</v>
      </c>
      <c r="D121" s="7" t="s">
        <v>240</v>
      </c>
      <c r="E121" s="7" t="s">
        <v>241</v>
      </c>
      <c r="F121" s="7" t="s">
        <v>17</v>
      </c>
      <c r="G121" s="7" t="s">
        <v>241</v>
      </c>
    </row>
    <row r="122" spans="1:12" x14ac:dyDescent="0.2">
      <c r="A122" s="2" t="s">
        <v>121</v>
      </c>
      <c r="B122" s="2"/>
      <c r="C122" s="8"/>
      <c r="D122" s="8"/>
      <c r="E122" s="8"/>
      <c r="F122" s="8"/>
      <c r="G122" s="8"/>
      <c r="L122" s="12"/>
    </row>
    <row r="123" spans="1:12" x14ac:dyDescent="0.2">
      <c r="A123" s="2" t="s">
        <v>242</v>
      </c>
      <c r="B123" s="4" t="s">
        <v>243</v>
      </c>
      <c r="C123" s="7" t="s">
        <v>244</v>
      </c>
      <c r="D123" s="7" t="s">
        <v>17</v>
      </c>
      <c r="E123" s="7" t="s">
        <v>244</v>
      </c>
      <c r="F123" s="7" t="s">
        <v>17</v>
      </c>
      <c r="G123" s="7" t="s">
        <v>244</v>
      </c>
    </row>
    <row r="124" spans="1:12" x14ac:dyDescent="0.2">
      <c r="A124" s="2" t="s">
        <v>245</v>
      </c>
      <c r="B124" s="4" t="s">
        <v>246</v>
      </c>
      <c r="C124" s="7" t="s">
        <v>247</v>
      </c>
      <c r="D124" s="7" t="s">
        <v>17</v>
      </c>
      <c r="E124" s="7" t="s">
        <v>247</v>
      </c>
      <c r="F124" s="7" t="s">
        <v>17</v>
      </c>
      <c r="G124" s="7" t="s">
        <v>247</v>
      </c>
    </row>
    <row r="125" spans="1:12" x14ac:dyDescent="0.2">
      <c r="A125" s="2" t="s">
        <v>248</v>
      </c>
      <c r="B125" s="4" t="s">
        <v>249</v>
      </c>
      <c r="C125" s="7" t="s">
        <v>250</v>
      </c>
      <c r="D125" s="7">
        <f>136874601.27+18632791.42</f>
        <v>155507392.69</v>
      </c>
      <c r="E125" s="7">
        <f>146157846.32+18632791.42</f>
        <v>164790637.74000001</v>
      </c>
      <c r="F125" s="7" t="s">
        <v>251</v>
      </c>
      <c r="G125" s="7">
        <f>E125-F125</f>
        <v>9309845.0500000119</v>
      </c>
    </row>
    <row r="126" spans="1:12" x14ac:dyDescent="0.2">
      <c r="A126" s="5"/>
      <c r="B126" s="5"/>
      <c r="C126" s="7"/>
      <c r="D126" s="7"/>
      <c r="E126" s="7"/>
      <c r="F126" s="7"/>
      <c r="G126" s="7"/>
    </row>
    <row r="127" spans="1:12" x14ac:dyDescent="0.2">
      <c r="A127" s="6" t="s">
        <v>252</v>
      </c>
      <c r="B127" s="5"/>
      <c r="C127" s="7" t="s">
        <v>253</v>
      </c>
      <c r="D127" s="7">
        <f>D121+D125</f>
        <v>156507392.69</v>
      </c>
      <c r="E127" s="7">
        <f>E121+E123+E124+E125</f>
        <v>2195303780.5299997</v>
      </c>
      <c r="F127" s="7" t="s">
        <v>251</v>
      </c>
      <c r="G127" s="7">
        <f>E127-F127</f>
        <v>2039822987.8399997</v>
      </c>
    </row>
    <row r="128" spans="1:12" x14ac:dyDescent="0.2">
      <c r="A128" s="2"/>
      <c r="B128" s="2"/>
      <c r="C128" s="8"/>
      <c r="D128" s="8"/>
      <c r="E128" s="8"/>
      <c r="F128" s="8"/>
      <c r="G128" s="8"/>
    </row>
    <row r="129" spans="1:7" x14ac:dyDescent="0.2">
      <c r="A129" s="3" t="s">
        <v>254</v>
      </c>
      <c r="B129" s="2"/>
      <c r="C129" s="8"/>
      <c r="D129" s="8"/>
      <c r="E129" s="8"/>
      <c r="F129" s="8"/>
      <c r="G129" s="8"/>
    </row>
    <row r="130" spans="1:7" x14ac:dyDescent="0.2">
      <c r="A130" s="2"/>
      <c r="B130" s="2"/>
      <c r="C130" s="8"/>
      <c r="D130" s="8"/>
      <c r="E130" s="8"/>
      <c r="F130" s="8"/>
      <c r="G130" s="8"/>
    </row>
    <row r="131" spans="1:7" x14ac:dyDescent="0.2">
      <c r="A131" s="2" t="s">
        <v>255</v>
      </c>
      <c r="B131" s="4" t="s">
        <v>256</v>
      </c>
      <c r="C131" s="7" t="s">
        <v>257</v>
      </c>
      <c r="D131" s="7" t="s">
        <v>258</v>
      </c>
      <c r="E131" s="7" t="s">
        <v>259</v>
      </c>
      <c r="F131" s="7" t="s">
        <v>260</v>
      </c>
      <c r="G131" s="7" t="s">
        <v>261</v>
      </c>
    </row>
    <row r="132" spans="1:7" x14ac:dyDescent="0.2">
      <c r="A132" s="2" t="s">
        <v>262</v>
      </c>
      <c r="B132" s="4" t="s">
        <v>263</v>
      </c>
      <c r="C132" s="7" t="s">
        <v>264</v>
      </c>
      <c r="D132" s="7" t="s">
        <v>265</v>
      </c>
      <c r="E132" s="7" t="s">
        <v>266</v>
      </c>
      <c r="F132" s="7" t="s">
        <v>267</v>
      </c>
      <c r="G132" s="7" t="s">
        <v>268</v>
      </c>
    </row>
    <row r="133" spans="1:7" x14ac:dyDescent="0.2">
      <c r="A133" s="2" t="s">
        <v>269</v>
      </c>
      <c r="B133" s="4" t="s">
        <v>270</v>
      </c>
      <c r="C133" s="7" t="s">
        <v>271</v>
      </c>
      <c r="D133" s="7" t="s">
        <v>272</v>
      </c>
      <c r="E133" s="7" t="s">
        <v>273</v>
      </c>
      <c r="F133" s="7" t="s">
        <v>274</v>
      </c>
      <c r="G133" s="7" t="s">
        <v>275</v>
      </c>
    </row>
    <row r="134" spans="1:7" x14ac:dyDescent="0.2">
      <c r="A134" s="2" t="s">
        <v>276</v>
      </c>
      <c r="B134" s="2"/>
      <c r="C134" s="8"/>
      <c r="D134" s="8"/>
      <c r="E134" s="8"/>
      <c r="F134" s="8"/>
      <c r="G134" s="8"/>
    </row>
    <row r="135" spans="1:7" x14ac:dyDescent="0.2">
      <c r="A135" s="2" t="s">
        <v>277</v>
      </c>
      <c r="B135" s="4" t="s">
        <v>278</v>
      </c>
      <c r="C135" s="7" t="s">
        <v>279</v>
      </c>
      <c r="D135" s="7" t="s">
        <v>280</v>
      </c>
      <c r="E135" s="7" t="s">
        <v>281</v>
      </c>
      <c r="F135" s="7" t="s">
        <v>282</v>
      </c>
      <c r="G135" s="7" t="s">
        <v>283</v>
      </c>
    </row>
    <row r="136" spans="1:7" x14ac:dyDescent="0.2">
      <c r="A136" s="2" t="s">
        <v>284</v>
      </c>
      <c r="B136" s="2"/>
      <c r="C136" s="8"/>
      <c r="D136" s="8"/>
      <c r="E136" s="8"/>
      <c r="F136" s="8"/>
      <c r="G136" s="8"/>
    </row>
    <row r="137" spans="1:7" x14ac:dyDescent="0.2">
      <c r="A137" s="2" t="s">
        <v>285</v>
      </c>
      <c r="B137" s="4" t="s">
        <v>286</v>
      </c>
      <c r="C137" s="7" t="s">
        <v>287</v>
      </c>
      <c r="D137" s="7" t="s">
        <v>288</v>
      </c>
      <c r="E137" s="7" t="s">
        <v>289</v>
      </c>
      <c r="F137" s="7" t="s">
        <v>290</v>
      </c>
      <c r="G137" s="7" t="s">
        <v>291</v>
      </c>
    </row>
    <row r="138" spans="1:7" x14ac:dyDescent="0.2">
      <c r="A138" s="2" t="s">
        <v>292</v>
      </c>
      <c r="B138" s="2"/>
      <c r="C138" s="8"/>
      <c r="D138" s="8"/>
      <c r="E138" s="8"/>
      <c r="F138" s="8"/>
      <c r="G138" s="8"/>
    </row>
    <row r="139" spans="1:7" x14ac:dyDescent="0.2">
      <c r="A139" s="5"/>
      <c r="B139" s="5"/>
      <c r="C139" s="7"/>
      <c r="D139" s="7"/>
      <c r="E139" s="7"/>
      <c r="F139" s="7"/>
      <c r="G139" s="7"/>
    </row>
    <row r="140" spans="1:7" x14ac:dyDescent="0.2">
      <c r="A140" s="6" t="s">
        <v>293</v>
      </c>
      <c r="B140" s="5"/>
      <c r="C140" s="7" t="s">
        <v>294</v>
      </c>
      <c r="D140" s="7" t="s">
        <v>295</v>
      </c>
      <c r="E140" s="7" t="s">
        <v>296</v>
      </c>
      <c r="F140" s="7" t="s">
        <v>297</v>
      </c>
      <c r="G140" s="7" t="s">
        <v>298</v>
      </c>
    </row>
    <row r="141" spans="1:7" x14ac:dyDescent="0.2">
      <c r="A141" s="2"/>
      <c r="B141" s="2"/>
      <c r="C141" s="8"/>
      <c r="D141" s="8"/>
      <c r="E141" s="8"/>
      <c r="F141" s="8"/>
      <c r="G141" s="8"/>
    </row>
    <row r="142" spans="1:7" x14ac:dyDescent="0.2">
      <c r="A142" s="3" t="s">
        <v>299</v>
      </c>
      <c r="B142" s="2"/>
      <c r="C142" s="8"/>
      <c r="D142" s="8"/>
      <c r="E142" s="8"/>
      <c r="F142" s="8"/>
      <c r="G142" s="8"/>
    </row>
    <row r="143" spans="1:7" x14ac:dyDescent="0.2">
      <c r="A143" s="2"/>
      <c r="B143" s="2"/>
      <c r="C143" s="8"/>
      <c r="D143" s="8"/>
      <c r="E143" s="8"/>
      <c r="F143" s="8"/>
      <c r="G143" s="8"/>
    </row>
    <row r="144" spans="1:7" x14ac:dyDescent="0.2">
      <c r="A144" s="2" t="s">
        <v>300</v>
      </c>
      <c r="B144" s="4" t="s">
        <v>301</v>
      </c>
      <c r="C144" s="7" t="s">
        <v>302</v>
      </c>
      <c r="D144" s="7" t="s">
        <v>17</v>
      </c>
      <c r="E144" s="7" t="s">
        <v>302</v>
      </c>
      <c r="F144" s="7" t="s">
        <v>17</v>
      </c>
      <c r="G144" s="7" t="s">
        <v>302</v>
      </c>
    </row>
    <row r="145" spans="1:7" x14ac:dyDescent="0.2">
      <c r="A145" s="2" t="s">
        <v>303</v>
      </c>
      <c r="B145" s="4" t="s">
        <v>304</v>
      </c>
      <c r="C145" s="7" t="s">
        <v>305</v>
      </c>
      <c r="D145" s="7" t="s">
        <v>306</v>
      </c>
      <c r="E145" s="7" t="s">
        <v>307</v>
      </c>
      <c r="F145" s="7" t="s">
        <v>17</v>
      </c>
      <c r="G145" s="7" t="s">
        <v>307</v>
      </c>
    </row>
    <row r="146" spans="1:7" x14ac:dyDescent="0.2">
      <c r="A146" s="5"/>
      <c r="B146" s="5"/>
      <c r="C146" s="7"/>
      <c r="D146" s="7"/>
      <c r="E146" s="7"/>
      <c r="F146" s="7"/>
      <c r="G146" s="7"/>
    </row>
    <row r="147" spans="1:7" x14ac:dyDescent="0.2">
      <c r="A147" s="6" t="s">
        <v>308</v>
      </c>
      <c r="B147" s="5"/>
      <c r="C147" s="7" t="s">
        <v>309</v>
      </c>
      <c r="D147" s="7" t="s">
        <v>306</v>
      </c>
      <c r="E147" s="7" t="s">
        <v>310</v>
      </c>
      <c r="F147" s="7" t="s">
        <v>17</v>
      </c>
      <c r="G147" s="7" t="s">
        <v>310</v>
      </c>
    </row>
    <row r="148" spans="1:7" x14ac:dyDescent="0.2">
      <c r="A148" s="2"/>
      <c r="B148" s="2"/>
      <c r="C148" s="8"/>
      <c r="D148" s="8"/>
      <c r="E148" s="8"/>
      <c r="F148" s="8"/>
      <c r="G148" s="8"/>
    </row>
    <row r="149" spans="1:7" x14ac:dyDescent="0.2">
      <c r="A149" s="3" t="s">
        <v>311</v>
      </c>
      <c r="B149" s="2"/>
      <c r="C149" s="8"/>
      <c r="D149" s="8"/>
      <c r="E149" s="8"/>
      <c r="F149" s="8"/>
      <c r="G149" s="8"/>
    </row>
    <row r="150" spans="1:7" x14ac:dyDescent="0.2">
      <c r="A150" s="2"/>
      <c r="B150" s="2"/>
      <c r="C150" s="8"/>
      <c r="D150" s="8"/>
      <c r="E150" s="8"/>
      <c r="F150" s="8"/>
      <c r="G150" s="8"/>
    </row>
    <row r="151" spans="1:7" x14ac:dyDescent="0.2">
      <c r="A151" s="2" t="s">
        <v>312</v>
      </c>
      <c r="B151" s="4" t="s">
        <v>115</v>
      </c>
      <c r="C151" s="7" t="s">
        <v>313</v>
      </c>
      <c r="D151" s="7" t="s">
        <v>314</v>
      </c>
      <c r="E151" s="7" t="s">
        <v>315</v>
      </c>
      <c r="F151" s="7" t="s">
        <v>17</v>
      </c>
      <c r="G151" s="7" t="s">
        <v>315</v>
      </c>
    </row>
    <row r="152" spans="1:7" x14ac:dyDescent="0.2">
      <c r="A152" s="2" t="s">
        <v>316</v>
      </c>
      <c r="B152" s="2"/>
      <c r="C152" s="8"/>
      <c r="D152" s="8"/>
      <c r="E152" s="8"/>
      <c r="F152" s="8"/>
      <c r="G152" s="8"/>
    </row>
    <row r="153" spans="1:7" x14ac:dyDescent="0.2">
      <c r="A153" s="2" t="s">
        <v>317</v>
      </c>
      <c r="B153" s="4" t="s">
        <v>318</v>
      </c>
      <c r="C153" s="7" t="s">
        <v>319</v>
      </c>
      <c r="D153" s="7" t="s">
        <v>320</v>
      </c>
      <c r="E153" s="7" t="s">
        <v>321</v>
      </c>
      <c r="F153" s="7">
        <v>8007044.5199999996</v>
      </c>
      <c r="G153" s="7">
        <f>E153-F153</f>
        <v>31013562.790000003</v>
      </c>
    </row>
    <row r="154" spans="1:7" x14ac:dyDescent="0.2">
      <c r="A154" s="2" t="s">
        <v>322</v>
      </c>
      <c r="B154" s="2"/>
      <c r="C154" s="8"/>
      <c r="D154" s="8"/>
      <c r="E154" s="8"/>
      <c r="F154" s="8"/>
      <c r="G154" s="8"/>
    </row>
    <row r="155" spans="1:7" x14ac:dyDescent="0.2">
      <c r="A155" s="2" t="s">
        <v>323</v>
      </c>
      <c r="B155" s="4" t="s">
        <v>324</v>
      </c>
      <c r="C155" s="7" t="s">
        <v>325</v>
      </c>
      <c r="D155" s="7" t="s">
        <v>326</v>
      </c>
      <c r="E155" s="7" t="s">
        <v>327</v>
      </c>
      <c r="F155" s="7">
        <v>79940.639999999999</v>
      </c>
      <c r="G155" s="7">
        <f>E155-F155</f>
        <v>73062654.540000007</v>
      </c>
    </row>
    <row r="156" spans="1:7" x14ac:dyDescent="0.2">
      <c r="A156" s="2" t="s">
        <v>328</v>
      </c>
      <c r="B156" s="2"/>
      <c r="C156" s="8"/>
      <c r="D156" s="8"/>
      <c r="E156" s="8"/>
      <c r="F156" s="8"/>
      <c r="G156" s="8"/>
    </row>
    <row r="157" spans="1:7" x14ac:dyDescent="0.2">
      <c r="A157" s="2" t="s">
        <v>329</v>
      </c>
      <c r="B157" s="4" t="s">
        <v>330</v>
      </c>
      <c r="C157" s="7" t="s">
        <v>331</v>
      </c>
      <c r="D157" s="7" t="s">
        <v>332</v>
      </c>
      <c r="E157" s="7" t="s">
        <v>333</v>
      </c>
      <c r="F157" s="7">
        <v>8991461.3699999992</v>
      </c>
      <c r="G157" s="7">
        <f>E157-F157</f>
        <v>2346354.4500000011</v>
      </c>
    </row>
    <row r="158" spans="1:7" x14ac:dyDescent="0.2">
      <c r="A158" s="2" t="s">
        <v>230</v>
      </c>
      <c r="B158" s="2"/>
      <c r="C158" s="8"/>
      <c r="D158" s="8"/>
      <c r="E158" s="8"/>
      <c r="F158" s="8"/>
      <c r="G158" s="8"/>
    </row>
    <row r="159" spans="1:7" x14ac:dyDescent="0.2">
      <c r="A159" s="5"/>
      <c r="B159" s="5"/>
      <c r="C159" s="7"/>
      <c r="D159" s="7"/>
      <c r="E159" s="7"/>
      <c r="F159" s="7"/>
      <c r="G159" s="7"/>
    </row>
    <row r="160" spans="1:7" x14ac:dyDescent="0.2">
      <c r="A160" s="6" t="s">
        <v>334</v>
      </c>
      <c r="B160" s="5"/>
      <c r="C160" s="7" t="s">
        <v>335</v>
      </c>
      <c r="D160" s="7" t="s">
        <v>336</v>
      </c>
      <c r="E160" s="7">
        <f>E151+E153+E155+E157</f>
        <v>353133834.31</v>
      </c>
      <c r="F160" s="7">
        <f>F153+F155+F157</f>
        <v>17078446.529999997</v>
      </c>
      <c r="G160" s="7">
        <f>E160-F160</f>
        <v>336055387.78000003</v>
      </c>
    </row>
    <row r="161" spans="1:7" x14ac:dyDescent="0.2">
      <c r="A161" s="2"/>
      <c r="B161" s="2"/>
      <c r="C161" s="8"/>
      <c r="D161" s="8"/>
      <c r="E161" s="8"/>
      <c r="F161" s="8"/>
      <c r="G161" s="8"/>
    </row>
    <row r="162" spans="1:7" x14ac:dyDescent="0.2">
      <c r="A162" s="3" t="s">
        <v>337</v>
      </c>
      <c r="B162" s="2"/>
      <c r="C162" s="8"/>
      <c r="D162" s="8"/>
      <c r="E162" s="8"/>
      <c r="F162" s="8"/>
      <c r="G162" s="8"/>
    </row>
    <row r="163" spans="1:7" x14ac:dyDescent="0.2">
      <c r="A163" s="2"/>
      <c r="B163" s="2"/>
      <c r="C163" s="8"/>
      <c r="D163" s="8"/>
      <c r="E163" s="8"/>
      <c r="F163" s="8"/>
      <c r="G163" s="8"/>
    </row>
    <row r="164" spans="1:7" x14ac:dyDescent="0.2">
      <c r="A164" s="2" t="s">
        <v>338</v>
      </c>
      <c r="B164" s="4" t="s">
        <v>339</v>
      </c>
      <c r="C164" s="7" t="s">
        <v>340</v>
      </c>
      <c r="D164" s="7" t="s">
        <v>341</v>
      </c>
      <c r="E164" s="7" t="s">
        <v>342</v>
      </c>
      <c r="F164" s="7" t="s">
        <v>343</v>
      </c>
      <c r="G164" s="7" t="s">
        <v>344</v>
      </c>
    </row>
    <row r="165" spans="1:7" x14ac:dyDescent="0.2">
      <c r="A165" s="2" t="s">
        <v>345</v>
      </c>
      <c r="B165" s="4" t="s">
        <v>346</v>
      </c>
      <c r="C165" s="7" t="s">
        <v>347</v>
      </c>
      <c r="D165" s="7" t="s">
        <v>348</v>
      </c>
      <c r="E165" s="7" t="s">
        <v>349</v>
      </c>
      <c r="F165" s="7" t="s">
        <v>17</v>
      </c>
      <c r="G165" s="7" t="s">
        <v>349</v>
      </c>
    </row>
    <row r="166" spans="1:7" x14ac:dyDescent="0.2">
      <c r="A166" s="2" t="s">
        <v>350</v>
      </c>
      <c r="B166" s="2"/>
      <c r="C166" s="8"/>
      <c r="D166" s="8"/>
      <c r="E166" s="8"/>
      <c r="F166" s="8"/>
      <c r="G166" s="8"/>
    </row>
    <row r="167" spans="1:7" x14ac:dyDescent="0.2">
      <c r="A167" s="5"/>
      <c r="B167" s="5"/>
      <c r="C167" s="7"/>
      <c r="D167" s="7"/>
      <c r="E167" s="7"/>
      <c r="F167" s="7"/>
      <c r="G167" s="7"/>
    </row>
    <row r="168" spans="1:7" x14ac:dyDescent="0.2">
      <c r="A168" s="6" t="s">
        <v>351</v>
      </c>
      <c r="B168" s="5"/>
      <c r="C168" s="7" t="s">
        <v>352</v>
      </c>
      <c r="D168" s="7" t="s">
        <v>353</v>
      </c>
      <c r="E168" s="7" t="s">
        <v>354</v>
      </c>
      <c r="F168" s="7" t="s">
        <v>343</v>
      </c>
      <c r="G168" s="7" t="s">
        <v>355</v>
      </c>
    </row>
    <row r="169" spans="1:7" x14ac:dyDescent="0.2">
      <c r="A169" s="2"/>
      <c r="B169" s="2"/>
      <c r="C169" s="8"/>
      <c r="D169" s="8"/>
      <c r="E169" s="8"/>
      <c r="F169" s="8"/>
      <c r="G169" s="8"/>
    </row>
    <row r="170" spans="1:7" x14ac:dyDescent="0.2">
      <c r="A170" s="3" t="s">
        <v>356</v>
      </c>
      <c r="B170" s="2"/>
      <c r="C170" s="8"/>
      <c r="D170" s="8"/>
      <c r="E170" s="8"/>
      <c r="F170" s="8"/>
      <c r="G170" s="8"/>
    </row>
    <row r="171" spans="1:7" x14ac:dyDescent="0.2">
      <c r="A171" s="2"/>
      <c r="B171" s="2"/>
      <c r="C171" s="8"/>
      <c r="D171" s="8"/>
      <c r="E171" s="8"/>
      <c r="F171" s="8"/>
      <c r="G171" s="8"/>
    </row>
    <row r="172" spans="1:7" x14ac:dyDescent="0.2">
      <c r="A172" s="2" t="s">
        <v>357</v>
      </c>
      <c r="B172" s="4" t="s">
        <v>358</v>
      </c>
      <c r="C172" s="7" t="s">
        <v>359</v>
      </c>
      <c r="D172" s="7">
        <v>1410751.72</v>
      </c>
      <c r="E172" s="7">
        <f>+C172+D172</f>
        <v>3735705.7199999997</v>
      </c>
      <c r="F172" s="7" t="s">
        <v>360</v>
      </c>
      <c r="G172" s="7">
        <f>E172-F172</f>
        <v>2499563.9699999997</v>
      </c>
    </row>
    <row r="173" spans="1:7" x14ac:dyDescent="0.2">
      <c r="A173" s="2" t="s">
        <v>361</v>
      </c>
      <c r="B173" s="4" t="s">
        <v>362</v>
      </c>
      <c r="C173" s="7" t="s">
        <v>363</v>
      </c>
      <c r="D173" s="7" t="s">
        <v>364</v>
      </c>
      <c r="E173" s="7" t="s">
        <v>365</v>
      </c>
      <c r="F173" s="7" t="s">
        <v>366</v>
      </c>
      <c r="G173" s="7" t="s">
        <v>367</v>
      </c>
    </row>
    <row r="174" spans="1:7" x14ac:dyDescent="0.2">
      <c r="A174" s="2" t="s">
        <v>368</v>
      </c>
      <c r="B174" s="4" t="s">
        <v>369</v>
      </c>
      <c r="C174" s="7" t="s">
        <v>370</v>
      </c>
      <c r="D174" s="7">
        <v>138440820</v>
      </c>
      <c r="E174" s="7">
        <f>+C174+D174</f>
        <v>337443830.19999999</v>
      </c>
      <c r="F174" s="7" t="s">
        <v>371</v>
      </c>
      <c r="G174" s="7">
        <f>+E174-F174</f>
        <v>244743831.19999999</v>
      </c>
    </row>
    <row r="175" spans="1:7" x14ac:dyDescent="0.2">
      <c r="A175" s="5"/>
      <c r="B175" s="5"/>
      <c r="C175" s="7"/>
      <c r="D175" s="7"/>
      <c r="E175" s="7"/>
      <c r="F175" s="7"/>
      <c r="G175" s="7"/>
    </row>
    <row r="176" spans="1:7" x14ac:dyDescent="0.2">
      <c r="A176" s="6" t="s">
        <v>372</v>
      </c>
      <c r="B176" s="5"/>
      <c r="C176" s="7" t="s">
        <v>373</v>
      </c>
      <c r="D176" s="7">
        <f>+D172+D173+D174</f>
        <v>149372474.55000001</v>
      </c>
      <c r="E176" s="7">
        <f>+E172+E173+E174</f>
        <v>351570438.75</v>
      </c>
      <c r="F176" s="7">
        <f>+F172+F173+F174</f>
        <v>103092043.58</v>
      </c>
      <c r="G176" s="7">
        <f>+G172+G173+G174</f>
        <v>248478395.16999999</v>
      </c>
    </row>
    <row r="177" spans="1:7" x14ac:dyDescent="0.2">
      <c r="A177" s="5"/>
      <c r="B177" s="5"/>
      <c r="C177" s="7"/>
      <c r="D177" s="7"/>
      <c r="E177" s="7"/>
      <c r="F177" s="7"/>
      <c r="G177" s="7"/>
    </row>
    <row r="178" spans="1:7" x14ac:dyDescent="0.2">
      <c r="A178" s="6" t="s">
        <v>374</v>
      </c>
      <c r="B178" s="5"/>
      <c r="C178" s="7">
        <f>C176+C168+C160+C147+C140+C127+C117+C108+C72+C60+C53+C38+C28+C22</f>
        <v>60952930413.430008</v>
      </c>
      <c r="D178" s="7">
        <f>+D22+D53+D60+D72+D108+D117+D127+D140+D147+D160+D168+D176</f>
        <v>18598442307.089996</v>
      </c>
      <c r="E178" s="7">
        <f>+E22+E28+E38+E53+E60+E72+E108+E117+E127+E140+E147+E160+E168+E176</f>
        <v>79551372720.519989</v>
      </c>
      <c r="F178" s="9">
        <f>+F22+F53+F60+F72+F108+F117+F127+F140+F160+F168+F176</f>
        <v>15287074666.450001</v>
      </c>
      <c r="G178" s="9">
        <f>+G22+G28+G38+G53+G60+G72+G108+G117+G127+G140+G147+G160+G168+G176</f>
        <v>64264298054.069992</v>
      </c>
    </row>
    <row r="179" spans="1:7" x14ac:dyDescent="0.2">
      <c r="A179" s="2"/>
      <c r="B179" s="2"/>
      <c r="C179" s="8"/>
      <c r="D179" s="8"/>
      <c r="E179" s="8"/>
      <c r="F179" s="8"/>
      <c r="G179" s="8"/>
    </row>
    <row r="180" spans="1:7" x14ac:dyDescent="0.2">
      <c r="A180" s="3" t="s">
        <v>375</v>
      </c>
      <c r="B180" s="2"/>
      <c r="C180" s="8"/>
      <c r="D180" s="8"/>
      <c r="E180" s="8"/>
      <c r="F180" s="8"/>
      <c r="G180" s="8"/>
    </row>
    <row r="181" spans="1:7" x14ac:dyDescent="0.2">
      <c r="A181" s="2"/>
      <c r="B181" s="2"/>
      <c r="C181" s="8"/>
      <c r="D181" s="8"/>
      <c r="E181" s="8"/>
      <c r="F181" s="8"/>
      <c r="G181" s="8"/>
    </row>
    <row r="182" spans="1:7" x14ac:dyDescent="0.2">
      <c r="A182" s="3" t="s">
        <v>376</v>
      </c>
      <c r="B182" s="2"/>
      <c r="C182" s="8"/>
      <c r="D182" s="8"/>
      <c r="E182" s="8"/>
      <c r="F182" s="8"/>
      <c r="G182" s="8"/>
    </row>
    <row r="183" spans="1:7" x14ac:dyDescent="0.2">
      <c r="A183" s="2"/>
      <c r="B183" s="2"/>
      <c r="C183" s="8"/>
      <c r="D183" s="8"/>
      <c r="E183" s="8"/>
      <c r="F183" s="8"/>
      <c r="G183" s="8"/>
    </row>
    <row r="184" spans="1:7" x14ac:dyDescent="0.2">
      <c r="A184" s="2" t="s">
        <v>377</v>
      </c>
      <c r="B184" s="4" t="s">
        <v>378</v>
      </c>
      <c r="C184" s="7" t="s">
        <v>379</v>
      </c>
      <c r="D184" s="7" t="s">
        <v>17</v>
      </c>
      <c r="E184" s="7" t="s">
        <v>379</v>
      </c>
      <c r="F184" s="7" t="s">
        <v>17</v>
      </c>
      <c r="G184" s="7" t="s">
        <v>379</v>
      </c>
    </row>
    <row r="185" spans="1:7" x14ac:dyDescent="0.2">
      <c r="A185" s="5"/>
      <c r="B185" s="5"/>
      <c r="C185" s="7"/>
      <c r="D185" s="7"/>
      <c r="E185" s="7"/>
      <c r="F185" s="7"/>
      <c r="G185" s="7"/>
    </row>
    <row r="186" spans="1:7" x14ac:dyDescent="0.2">
      <c r="A186" s="6" t="s">
        <v>380</v>
      </c>
      <c r="B186" s="5"/>
      <c r="C186" s="7" t="s">
        <v>379</v>
      </c>
      <c r="D186" s="7" t="s">
        <v>17</v>
      </c>
      <c r="E186" s="7" t="s">
        <v>379</v>
      </c>
      <c r="F186" s="7" t="s">
        <v>17</v>
      </c>
      <c r="G186" s="7" t="s">
        <v>379</v>
      </c>
    </row>
    <row r="187" spans="1:7" x14ac:dyDescent="0.2">
      <c r="A187" s="2"/>
      <c r="B187" s="2"/>
      <c r="C187" s="8"/>
      <c r="D187" s="8"/>
      <c r="E187" s="8"/>
      <c r="F187" s="8"/>
      <c r="G187" s="8"/>
    </row>
    <row r="188" spans="1:7" x14ac:dyDescent="0.2">
      <c r="A188" s="3" t="s">
        <v>381</v>
      </c>
      <c r="B188" s="2"/>
      <c r="C188" s="8"/>
      <c r="D188" s="8"/>
      <c r="E188" s="8"/>
      <c r="F188" s="8"/>
      <c r="G188" s="8"/>
    </row>
    <row r="189" spans="1:7" x14ac:dyDescent="0.2">
      <c r="A189" s="2"/>
      <c r="B189" s="2"/>
      <c r="C189" s="8"/>
      <c r="D189" s="8"/>
      <c r="E189" s="8"/>
      <c r="F189" s="8"/>
      <c r="G189" s="8"/>
    </row>
    <row r="190" spans="1:7" x14ac:dyDescent="0.2">
      <c r="A190" s="2" t="s">
        <v>382</v>
      </c>
      <c r="B190" s="4" t="s">
        <v>383</v>
      </c>
      <c r="C190" s="7" t="s">
        <v>384</v>
      </c>
      <c r="D190" s="7" t="s">
        <v>385</v>
      </c>
      <c r="E190" s="7" t="s">
        <v>386</v>
      </c>
      <c r="F190" s="7" t="s">
        <v>387</v>
      </c>
      <c r="G190" s="7" t="s">
        <v>388</v>
      </c>
    </row>
    <row r="191" spans="1:7" x14ac:dyDescent="0.2">
      <c r="A191" s="2" t="s">
        <v>389</v>
      </c>
      <c r="B191" s="2"/>
      <c r="C191" s="8"/>
      <c r="D191" s="8"/>
      <c r="E191" s="8"/>
      <c r="F191" s="8"/>
      <c r="G191" s="8"/>
    </row>
    <row r="192" spans="1:7" x14ac:dyDescent="0.2">
      <c r="A192" s="5"/>
      <c r="B192" s="5"/>
      <c r="C192" s="7"/>
      <c r="D192" s="7"/>
      <c r="E192" s="7"/>
      <c r="F192" s="7"/>
      <c r="G192" s="7"/>
    </row>
    <row r="193" spans="1:7" x14ac:dyDescent="0.2">
      <c r="A193" s="6" t="s">
        <v>390</v>
      </c>
      <c r="B193" s="5"/>
      <c r="C193" s="7" t="s">
        <v>384</v>
      </c>
      <c r="D193" s="7" t="s">
        <v>385</v>
      </c>
      <c r="E193" s="7" t="s">
        <v>386</v>
      </c>
      <c r="F193" s="7" t="s">
        <v>387</v>
      </c>
      <c r="G193" s="7" t="s">
        <v>388</v>
      </c>
    </row>
    <row r="194" spans="1:7" x14ac:dyDescent="0.2">
      <c r="A194" s="2"/>
      <c r="B194" s="2"/>
      <c r="C194" s="8"/>
      <c r="D194" s="8"/>
      <c r="E194" s="8"/>
      <c r="F194" s="8"/>
      <c r="G194" s="8"/>
    </row>
    <row r="195" spans="1:7" x14ac:dyDescent="0.2">
      <c r="A195" s="3" t="s">
        <v>223</v>
      </c>
      <c r="B195" s="2"/>
      <c r="C195" s="8"/>
      <c r="D195" s="8"/>
      <c r="E195" s="8"/>
      <c r="F195" s="8"/>
      <c r="G195" s="8"/>
    </row>
    <row r="196" spans="1:7" x14ac:dyDescent="0.2">
      <c r="A196" s="2"/>
      <c r="B196" s="2"/>
      <c r="C196" s="8"/>
      <c r="D196" s="8"/>
      <c r="E196" s="8"/>
      <c r="F196" s="8"/>
      <c r="G196" s="8"/>
    </row>
    <row r="197" spans="1:7" x14ac:dyDescent="0.2">
      <c r="A197" s="2" t="s">
        <v>391</v>
      </c>
      <c r="B197" s="4" t="s">
        <v>392</v>
      </c>
      <c r="C197" s="7" t="s">
        <v>393</v>
      </c>
      <c r="D197" s="7" t="s">
        <v>394</v>
      </c>
      <c r="E197" s="7" t="s">
        <v>395</v>
      </c>
      <c r="F197" s="7" t="s">
        <v>394</v>
      </c>
      <c r="G197" s="7" t="s">
        <v>393</v>
      </c>
    </row>
    <row r="198" spans="1:7" x14ac:dyDescent="0.2">
      <c r="A198" s="5"/>
      <c r="B198" s="5"/>
      <c r="C198" s="7"/>
      <c r="D198" s="7"/>
      <c r="E198" s="7"/>
      <c r="F198" s="7"/>
      <c r="G198" s="7"/>
    </row>
    <row r="199" spans="1:7" x14ac:dyDescent="0.2">
      <c r="A199" s="6" t="s">
        <v>235</v>
      </c>
      <c r="B199" s="5"/>
      <c r="C199" s="7" t="s">
        <v>393</v>
      </c>
      <c r="D199" s="7" t="s">
        <v>394</v>
      </c>
      <c r="E199" s="7" t="s">
        <v>395</v>
      </c>
      <c r="F199" s="7" t="s">
        <v>394</v>
      </c>
      <c r="G199" s="7" t="s">
        <v>393</v>
      </c>
    </row>
    <row r="200" spans="1:7" x14ac:dyDescent="0.2">
      <c r="A200" s="2"/>
      <c r="B200" s="2"/>
      <c r="C200" s="8"/>
      <c r="D200" s="8"/>
      <c r="E200" s="8"/>
      <c r="F200" s="8"/>
      <c r="G200" s="8"/>
    </row>
    <row r="201" spans="1:7" x14ac:dyDescent="0.2">
      <c r="A201" s="3" t="s">
        <v>356</v>
      </c>
      <c r="B201" s="2"/>
      <c r="C201" s="8"/>
      <c r="D201" s="8"/>
      <c r="E201" s="8"/>
      <c r="F201" s="8"/>
      <c r="G201" s="8"/>
    </row>
    <row r="202" spans="1:7" x14ac:dyDescent="0.2">
      <c r="A202" s="2"/>
      <c r="B202" s="2"/>
      <c r="C202" s="8"/>
      <c r="D202" s="8"/>
      <c r="E202" s="8"/>
      <c r="F202" s="8"/>
      <c r="G202" s="8"/>
    </row>
    <row r="203" spans="1:7" x14ac:dyDescent="0.2">
      <c r="A203" s="2" t="s">
        <v>396</v>
      </c>
      <c r="B203" s="4" t="s">
        <v>397</v>
      </c>
      <c r="C203" s="7" t="s">
        <v>398</v>
      </c>
      <c r="D203" s="7" t="s">
        <v>17</v>
      </c>
      <c r="E203" s="7" t="s">
        <v>398</v>
      </c>
      <c r="F203" s="7" t="s">
        <v>17</v>
      </c>
      <c r="G203" s="7" t="s">
        <v>398</v>
      </c>
    </row>
    <row r="204" spans="1:7" x14ac:dyDescent="0.2">
      <c r="A204" s="5"/>
      <c r="B204" s="5"/>
      <c r="C204" s="7"/>
      <c r="D204" s="7"/>
      <c r="E204" s="7"/>
      <c r="F204" s="7"/>
      <c r="G204" s="7"/>
    </row>
    <row r="205" spans="1:7" x14ac:dyDescent="0.2">
      <c r="A205" s="6" t="s">
        <v>372</v>
      </c>
      <c r="B205" s="5"/>
      <c r="C205" s="7" t="s">
        <v>398</v>
      </c>
      <c r="D205" s="7" t="s">
        <v>17</v>
      </c>
      <c r="E205" s="7" t="s">
        <v>398</v>
      </c>
      <c r="F205" s="7" t="s">
        <v>17</v>
      </c>
      <c r="G205" s="7" t="s">
        <v>398</v>
      </c>
    </row>
    <row r="206" spans="1:7" x14ac:dyDescent="0.2">
      <c r="A206" s="5"/>
      <c r="B206" s="5"/>
      <c r="C206" s="7"/>
      <c r="D206" s="7"/>
      <c r="E206" s="7"/>
      <c r="F206" s="7"/>
      <c r="G206" s="7"/>
    </row>
    <row r="207" spans="1:7" x14ac:dyDescent="0.2">
      <c r="A207" s="6" t="s">
        <v>399</v>
      </c>
      <c r="B207" s="5"/>
      <c r="C207" s="7" t="s">
        <v>400</v>
      </c>
      <c r="D207" s="7" t="s">
        <v>401</v>
      </c>
      <c r="E207" s="7" t="s">
        <v>402</v>
      </c>
      <c r="F207" s="7" t="s">
        <v>403</v>
      </c>
      <c r="G207" s="7" t="s">
        <v>404</v>
      </c>
    </row>
    <row r="208" spans="1:7" x14ac:dyDescent="0.2">
      <c r="A208" s="5"/>
      <c r="B208" s="5"/>
      <c r="C208" s="7"/>
      <c r="D208" s="7"/>
      <c r="E208" s="7"/>
      <c r="F208" s="7"/>
      <c r="G208" s="7"/>
    </row>
    <row r="209" spans="1:7" x14ac:dyDescent="0.2">
      <c r="A209" s="6" t="s">
        <v>405</v>
      </c>
      <c r="B209" s="5"/>
      <c r="C209" s="10">
        <f>C205+C199+C193+C186+C178</f>
        <v>60958128640.920006</v>
      </c>
      <c r="D209" s="10">
        <f>D199+D193+D178</f>
        <v>18609235048.309998</v>
      </c>
      <c r="E209" s="10">
        <f>E205+E199+E193+E186+E178</f>
        <v>79567363689.229996</v>
      </c>
      <c r="F209" s="10">
        <f>F199+F193+F178</f>
        <v>15297085166.67</v>
      </c>
      <c r="G209" s="10">
        <f>+G178+G186+G193+G205+G199</f>
        <v>64270278522.559998</v>
      </c>
    </row>
    <row r="210" spans="1:7" x14ac:dyDescent="0.2">
      <c r="A210" s="16"/>
      <c r="B210" s="16"/>
      <c r="C210" s="16"/>
      <c r="D210" s="16"/>
      <c r="E210" s="16"/>
      <c r="F210" s="16"/>
      <c r="G210" s="16"/>
    </row>
  </sheetData>
  <mergeCells count="4">
    <mergeCell ref="A1:G1"/>
    <mergeCell ref="A2:G2"/>
    <mergeCell ref="A6:G6"/>
    <mergeCell ref="A210:G210"/>
  </mergeCells>
  <pageMargins left="0.75" right="0.75" top="1" bottom="1" header="0.5" footer="0.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M. Jackson</dc:creator>
  <cp:lastModifiedBy>Peggy Shiflett</cp:lastModifiedBy>
  <dcterms:created xsi:type="dcterms:W3CDTF">2015-12-09T05:14:07Z</dcterms:created>
  <dcterms:modified xsi:type="dcterms:W3CDTF">2016-01-06T19:20:19Z</dcterms:modified>
</cp:coreProperties>
</file>