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X:\dailywork\"/>
    </mc:Choice>
  </mc:AlternateContent>
  <xr:revisionPtr revIDLastSave="0" documentId="8_{414FEA73-02D2-4704-BDC0-B5DE38981BA0}" xr6:coauthVersionLast="47" xr6:coauthVersionMax="47" xr10:uidLastSave="{00000000-0000-0000-0000-000000000000}"/>
  <bookViews>
    <workbookView xWindow="20370" yWindow="-120" windowWidth="24240" windowHeight="13140" tabRatio="869" activeTab="11" xr2:uid="{00000000-000D-0000-FFFF-FFFF00000000}"/>
  </bookViews>
  <sheets>
    <sheet name="Oct22" sheetId="15" r:id="rId1"/>
    <sheet name="Nov22" sheetId="16" r:id="rId2"/>
    <sheet name="Dec22" sheetId="17" r:id="rId3"/>
    <sheet name="Jan23" sheetId="18" r:id="rId4"/>
    <sheet name="Feb23" sheetId="19" r:id="rId5"/>
    <sheet name="Mar23" sheetId="20" r:id="rId6"/>
    <sheet name="Apr23" sheetId="21" r:id="rId7"/>
    <sheet name="May23" sheetId="23" r:id="rId8"/>
    <sheet name="June23" sheetId="24" r:id="rId9"/>
    <sheet name="July23" sheetId="25" r:id="rId10"/>
    <sheet name="Aug23" sheetId="13" r:id="rId11"/>
    <sheet name="Sep23" sheetId="27" r:id="rId12"/>
  </sheets>
  <externalReferences>
    <externalReference r:id="rId13"/>
  </externalReferences>
  <definedNames>
    <definedName name="Apr">[1]EFT!$IA$10</definedName>
    <definedName name="Aug">[1]EFT!$IA$14</definedName>
    <definedName name="_xlnm.Print_Area" localSheetId="6">'Apr23'!$A$1:$K$49</definedName>
    <definedName name="_xlnm.Print_Area" localSheetId="10">'Aug23'!$A$1:$K$49</definedName>
    <definedName name="_xlnm.Print_Area" localSheetId="2">'Dec22'!$A$1:$I$48</definedName>
    <definedName name="_xlnm.Print_Area" localSheetId="4">'Feb23'!$A$1:$I$48</definedName>
    <definedName name="_xlnm.Print_Area" localSheetId="3">'Jan23'!$A$1:$I$48</definedName>
    <definedName name="_xlnm.Print_Area" localSheetId="9">July23!$A$1:$K$49</definedName>
    <definedName name="_xlnm.Print_Area" localSheetId="8">June23!$A$1:$K$49</definedName>
    <definedName name="_xlnm.Print_Area" localSheetId="5">'Mar23'!$A$1:$I$50</definedName>
    <definedName name="_xlnm.Print_Area" localSheetId="7">'May23'!$A$1:$K$49</definedName>
    <definedName name="_xlnm.Print_Area" localSheetId="1">'Nov22'!$A$1:$I$48</definedName>
    <definedName name="_xlnm.Print_Area" localSheetId="0">'Oct22'!$A:$I</definedName>
    <definedName name="_xlnm.Print_Area" localSheetId="11">'Sep23'!$A$1:$K$49</definedName>
  </definedNames>
  <calcPr calcId="191029" concurrentCalc="0" concurrentManual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23" l="1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7" i="23"/>
  <c r="D7" i="23"/>
  <c r="F21" i="19"/>
  <c r="H21" i="19"/>
  <c r="F18" i="19"/>
  <c r="H18" i="19"/>
  <c r="F16" i="19"/>
  <c r="H16" i="19"/>
  <c r="F14" i="19"/>
  <c r="H14" i="19"/>
  <c r="F12" i="19"/>
  <c r="H12" i="19"/>
  <c r="F10" i="19"/>
  <c r="H10" i="19"/>
  <c r="F7" i="19"/>
  <c r="H7" i="19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7" i="27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7" i="13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7" i="25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7" i="24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7" i="21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7" i="20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7" i="19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7" i="18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7" i="17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7" i="15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7" i="16"/>
  <c r="F25" i="27"/>
  <c r="H25" i="27"/>
  <c r="F24" i="27"/>
  <c r="H24" i="27"/>
  <c r="F23" i="27"/>
  <c r="H23" i="27"/>
  <c r="F22" i="27"/>
  <c r="H22" i="27"/>
  <c r="F21" i="27"/>
  <c r="H21" i="27"/>
  <c r="F20" i="27"/>
  <c r="F19" i="27"/>
  <c r="F18" i="27"/>
  <c r="H18" i="27"/>
  <c r="F17" i="27"/>
  <c r="H17" i="27"/>
  <c r="F16" i="27"/>
  <c r="H16" i="27"/>
  <c r="F15" i="27"/>
  <c r="H15" i="27"/>
  <c r="F14" i="27"/>
  <c r="H14" i="27"/>
  <c r="F13" i="27"/>
  <c r="H13" i="27"/>
  <c r="F12" i="27"/>
  <c r="H12" i="27"/>
  <c r="F11" i="27"/>
  <c r="H11" i="27"/>
  <c r="F10" i="27"/>
  <c r="H10" i="27"/>
  <c r="F9" i="27"/>
  <c r="H9" i="27"/>
  <c r="F7" i="27"/>
  <c r="H7" i="27"/>
  <c r="F25" i="13"/>
  <c r="H25" i="13"/>
  <c r="F24" i="13"/>
  <c r="H24" i="13"/>
  <c r="F23" i="13"/>
  <c r="H23" i="13"/>
  <c r="F22" i="13"/>
  <c r="H22" i="13"/>
  <c r="F21" i="13"/>
  <c r="H21" i="13"/>
  <c r="F20" i="13"/>
  <c r="F19" i="13"/>
  <c r="F18" i="13"/>
  <c r="H18" i="13"/>
  <c r="F17" i="13"/>
  <c r="H17" i="13"/>
  <c r="F16" i="13"/>
  <c r="H16" i="13"/>
  <c r="F15" i="13"/>
  <c r="H15" i="13"/>
  <c r="F14" i="13"/>
  <c r="H14" i="13"/>
  <c r="F13" i="13"/>
  <c r="H13" i="13"/>
  <c r="F12" i="13"/>
  <c r="H12" i="13"/>
  <c r="F11" i="13"/>
  <c r="H11" i="13"/>
  <c r="F10" i="13"/>
  <c r="H10" i="13"/>
  <c r="F9" i="13"/>
  <c r="H9" i="13"/>
  <c r="F7" i="13"/>
  <c r="H7" i="13"/>
  <c r="F25" i="25"/>
  <c r="H25" i="25"/>
  <c r="F24" i="25"/>
  <c r="H24" i="25"/>
  <c r="F23" i="25"/>
  <c r="H23" i="25"/>
  <c r="F22" i="25"/>
  <c r="H22" i="25"/>
  <c r="F21" i="25"/>
  <c r="H21" i="25"/>
  <c r="F20" i="25"/>
  <c r="F19" i="25"/>
  <c r="F18" i="25"/>
  <c r="H18" i="25"/>
  <c r="F17" i="25"/>
  <c r="H17" i="25"/>
  <c r="F16" i="25"/>
  <c r="H16" i="25"/>
  <c r="F15" i="25"/>
  <c r="H15" i="25"/>
  <c r="F14" i="25"/>
  <c r="H14" i="25"/>
  <c r="F13" i="25"/>
  <c r="H13" i="25"/>
  <c r="F12" i="25"/>
  <c r="H12" i="25"/>
  <c r="F11" i="25"/>
  <c r="H11" i="25"/>
  <c r="F10" i="25"/>
  <c r="H10" i="25"/>
  <c r="F9" i="25"/>
  <c r="H9" i="25"/>
  <c r="F7" i="25"/>
  <c r="H7" i="25"/>
  <c r="F25" i="24"/>
  <c r="H25" i="24"/>
  <c r="F24" i="24"/>
  <c r="H24" i="24"/>
  <c r="F23" i="24"/>
  <c r="H23" i="24"/>
  <c r="F22" i="24"/>
  <c r="H22" i="24"/>
  <c r="F21" i="24"/>
  <c r="H21" i="24"/>
  <c r="F20" i="24"/>
  <c r="F19" i="24"/>
  <c r="F18" i="24"/>
  <c r="H18" i="24"/>
  <c r="F17" i="24"/>
  <c r="H17" i="24"/>
  <c r="F16" i="24"/>
  <c r="H16" i="24"/>
  <c r="F15" i="24"/>
  <c r="H15" i="24"/>
  <c r="F14" i="24"/>
  <c r="H14" i="24"/>
  <c r="F13" i="24"/>
  <c r="H13" i="24"/>
  <c r="F12" i="24"/>
  <c r="H12" i="24"/>
  <c r="F11" i="24"/>
  <c r="H11" i="24"/>
  <c r="F10" i="24"/>
  <c r="H10" i="24"/>
  <c r="F9" i="24"/>
  <c r="H9" i="24"/>
  <c r="F7" i="24"/>
  <c r="H7" i="24"/>
  <c r="F25" i="23"/>
  <c r="H25" i="23"/>
  <c r="F24" i="23"/>
  <c r="H24" i="23"/>
  <c r="F23" i="23"/>
  <c r="H23" i="23"/>
  <c r="F22" i="23"/>
  <c r="H22" i="23"/>
  <c r="F21" i="23"/>
  <c r="H21" i="23"/>
  <c r="F20" i="23"/>
  <c r="F19" i="23"/>
  <c r="F18" i="23"/>
  <c r="H18" i="23"/>
  <c r="F17" i="23"/>
  <c r="H17" i="23"/>
  <c r="F16" i="23"/>
  <c r="H16" i="23"/>
  <c r="F15" i="23"/>
  <c r="H15" i="23"/>
  <c r="F14" i="23"/>
  <c r="H14" i="23"/>
  <c r="F13" i="23"/>
  <c r="H13" i="23"/>
  <c r="F12" i="23"/>
  <c r="H12" i="23"/>
  <c r="F11" i="23"/>
  <c r="H11" i="23"/>
  <c r="F10" i="23"/>
  <c r="H10" i="23"/>
  <c r="F9" i="23"/>
  <c r="H9" i="23"/>
  <c r="F7" i="23"/>
  <c r="H7" i="23"/>
  <c r="F25" i="21"/>
  <c r="H25" i="21"/>
  <c r="F24" i="21"/>
  <c r="H24" i="21"/>
  <c r="F23" i="21"/>
  <c r="H23" i="21"/>
  <c r="F22" i="21"/>
  <c r="H22" i="21"/>
  <c r="F21" i="21"/>
  <c r="H21" i="21"/>
  <c r="F20" i="21"/>
  <c r="F19" i="21"/>
  <c r="F18" i="21"/>
  <c r="H18" i="21"/>
  <c r="F17" i="21"/>
  <c r="H17" i="21"/>
  <c r="F16" i="21"/>
  <c r="H16" i="21"/>
  <c r="F15" i="21"/>
  <c r="H15" i="21"/>
  <c r="F14" i="21"/>
  <c r="H14" i="21"/>
  <c r="F13" i="21"/>
  <c r="H13" i="21"/>
  <c r="F12" i="21"/>
  <c r="H12" i="21"/>
  <c r="F11" i="21"/>
  <c r="H11" i="21"/>
  <c r="F10" i="21"/>
  <c r="H10" i="21"/>
  <c r="F9" i="21"/>
  <c r="H9" i="21"/>
  <c r="F7" i="21"/>
  <c r="H7" i="21"/>
  <c r="F25" i="20"/>
  <c r="H25" i="20"/>
  <c r="F24" i="20"/>
  <c r="H24" i="20"/>
  <c r="F23" i="20"/>
  <c r="H23" i="20"/>
  <c r="F22" i="20"/>
  <c r="H22" i="20"/>
  <c r="F21" i="20"/>
  <c r="H21" i="20"/>
  <c r="F20" i="20"/>
  <c r="F19" i="20"/>
  <c r="F18" i="20"/>
  <c r="H18" i="20"/>
  <c r="F17" i="20"/>
  <c r="H17" i="20"/>
  <c r="F16" i="20"/>
  <c r="H16" i="20"/>
  <c r="F15" i="20"/>
  <c r="H15" i="20"/>
  <c r="F14" i="20"/>
  <c r="H14" i="20"/>
  <c r="F13" i="20"/>
  <c r="H13" i="20"/>
  <c r="F12" i="20"/>
  <c r="H12" i="20"/>
  <c r="F11" i="20"/>
  <c r="H11" i="20"/>
  <c r="F10" i="20"/>
  <c r="H10" i="20"/>
  <c r="F9" i="20"/>
  <c r="H9" i="20"/>
  <c r="F7" i="20"/>
  <c r="H7" i="20"/>
  <c r="F25" i="19"/>
  <c r="H25" i="19"/>
  <c r="F20" i="19"/>
  <c r="F19" i="19"/>
  <c r="F25" i="18"/>
  <c r="H25" i="18"/>
  <c r="F24" i="18"/>
  <c r="H24" i="18"/>
  <c r="F23" i="18"/>
  <c r="H23" i="18"/>
  <c r="F22" i="18"/>
  <c r="H22" i="18"/>
  <c r="F21" i="18"/>
  <c r="H21" i="18"/>
  <c r="F20" i="18"/>
  <c r="F19" i="18"/>
  <c r="F18" i="18"/>
  <c r="H18" i="18"/>
  <c r="F17" i="18"/>
  <c r="H17" i="18"/>
  <c r="F16" i="18"/>
  <c r="H16" i="18"/>
  <c r="F15" i="18"/>
  <c r="H15" i="18"/>
  <c r="F14" i="18"/>
  <c r="H14" i="18"/>
  <c r="F13" i="18"/>
  <c r="H13" i="18"/>
  <c r="F12" i="18"/>
  <c r="H12" i="18"/>
  <c r="F11" i="18"/>
  <c r="H11" i="18"/>
  <c r="F10" i="18"/>
  <c r="H10" i="18"/>
  <c r="F9" i="18"/>
  <c r="H9" i="18"/>
  <c r="F7" i="18"/>
  <c r="H7" i="18"/>
  <c r="F25" i="17"/>
  <c r="H25" i="17"/>
  <c r="F24" i="17"/>
  <c r="H24" i="17"/>
  <c r="F23" i="17"/>
  <c r="H23" i="17"/>
  <c r="F22" i="17"/>
  <c r="H22" i="17"/>
  <c r="F21" i="17"/>
  <c r="H21" i="17"/>
  <c r="F20" i="17"/>
  <c r="F19" i="17"/>
  <c r="F18" i="17"/>
  <c r="H18" i="17"/>
  <c r="F17" i="17"/>
  <c r="H17" i="17"/>
  <c r="F16" i="17"/>
  <c r="H16" i="17"/>
  <c r="F15" i="17"/>
  <c r="H15" i="17"/>
  <c r="F14" i="17"/>
  <c r="H14" i="17"/>
  <c r="F13" i="17"/>
  <c r="H13" i="17"/>
  <c r="F12" i="17"/>
  <c r="H12" i="17"/>
  <c r="F11" i="17"/>
  <c r="H11" i="17"/>
  <c r="F10" i="17"/>
  <c r="H10" i="17"/>
  <c r="F9" i="17"/>
  <c r="H9" i="17"/>
  <c r="F7" i="17"/>
  <c r="H7" i="17"/>
  <c r="F25" i="16"/>
  <c r="H25" i="16"/>
  <c r="F24" i="16"/>
  <c r="H24" i="16"/>
  <c r="F23" i="16"/>
  <c r="H23" i="16"/>
  <c r="F22" i="16"/>
  <c r="H22" i="16"/>
  <c r="F21" i="16"/>
  <c r="H21" i="16"/>
  <c r="F20" i="16"/>
  <c r="F19" i="16"/>
  <c r="F18" i="16"/>
  <c r="H18" i="16"/>
  <c r="F17" i="16"/>
  <c r="H17" i="16"/>
  <c r="F16" i="16"/>
  <c r="H16" i="16"/>
  <c r="F15" i="16"/>
  <c r="H15" i="16"/>
  <c r="F14" i="16"/>
  <c r="H14" i="16"/>
  <c r="F13" i="16"/>
  <c r="H13" i="16"/>
  <c r="F12" i="16"/>
  <c r="H12" i="16"/>
  <c r="F11" i="16"/>
  <c r="H11" i="16"/>
  <c r="F10" i="16"/>
  <c r="H10" i="16"/>
  <c r="F9" i="16"/>
  <c r="H9" i="16"/>
  <c r="F7" i="16"/>
  <c r="H7" i="16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7" i="15"/>
  <c r="F9" i="19"/>
  <c r="H9" i="19"/>
  <c r="F11" i="19"/>
  <c r="H11" i="19"/>
  <c r="F13" i="19"/>
  <c r="H13" i="19"/>
  <c r="F22" i="19"/>
  <c r="H22" i="19"/>
  <c r="D25" i="27"/>
  <c r="D25" i="13"/>
  <c r="D25" i="25"/>
  <c r="D25" i="24"/>
  <c r="D25" i="23"/>
  <c r="D25" i="21"/>
  <c r="D25" i="20"/>
  <c r="D25" i="19"/>
  <c r="D25" i="18"/>
  <c r="D25" i="17"/>
  <c r="D20" i="17"/>
  <c r="D20" i="15"/>
  <c r="D19" i="15"/>
  <c r="D25" i="16"/>
  <c r="D20" i="16"/>
  <c r="E47" i="15"/>
  <c r="E47" i="16"/>
  <c r="E47" i="17"/>
  <c r="E47" i="18"/>
  <c r="E47" i="19"/>
  <c r="E47" i="20"/>
  <c r="C47" i="15"/>
  <c r="C47" i="16"/>
  <c r="C47" i="17"/>
  <c r="C47" i="18"/>
  <c r="D25" i="15"/>
  <c r="E43" i="15"/>
  <c r="C43" i="15"/>
  <c r="E42" i="15"/>
  <c r="E42" i="16"/>
  <c r="E42" i="17"/>
  <c r="E41" i="15"/>
  <c r="E41" i="16"/>
  <c r="E41" i="17"/>
  <c r="E41" i="18"/>
  <c r="E41" i="19"/>
  <c r="E41" i="20"/>
  <c r="E41" i="21"/>
  <c r="E41" i="23"/>
  <c r="E41" i="24"/>
  <c r="E41" i="25"/>
  <c r="E41" i="13"/>
  <c r="E41" i="27"/>
  <c r="C41" i="15"/>
  <c r="C41" i="16"/>
  <c r="C41" i="17"/>
  <c r="C41" i="18"/>
  <c r="C41" i="19"/>
  <c r="C41" i="20"/>
  <c r="C41" i="21"/>
  <c r="C41" i="23"/>
  <c r="C41" i="24"/>
  <c r="C41" i="25"/>
  <c r="C41" i="13"/>
  <c r="C41" i="27"/>
  <c r="E40" i="15"/>
  <c r="E38" i="15"/>
  <c r="E36" i="15"/>
  <c r="E34" i="15"/>
  <c r="E32" i="15"/>
  <c r="E31" i="15"/>
  <c r="E29" i="15"/>
  <c r="F24" i="19"/>
  <c r="H24" i="19"/>
  <c r="F23" i="19"/>
  <c r="H23" i="19"/>
  <c r="E47" i="21"/>
  <c r="E47" i="23"/>
  <c r="E47" i="24"/>
  <c r="E47" i="25"/>
  <c r="E47" i="13"/>
  <c r="E47" i="27"/>
  <c r="B47" i="18"/>
  <c r="D47" i="18"/>
  <c r="C47" i="19"/>
  <c r="E31" i="16"/>
  <c r="E43" i="16"/>
  <c r="E36" i="16"/>
  <c r="E36" i="17"/>
  <c r="E36" i="18"/>
  <c r="E36" i="19"/>
  <c r="E36" i="20"/>
  <c r="E36" i="21"/>
  <c r="E36" i="23"/>
  <c r="E36" i="24"/>
  <c r="E36" i="25"/>
  <c r="E36" i="13"/>
  <c r="E36" i="27"/>
  <c r="E32" i="16"/>
  <c r="E32" i="17"/>
  <c r="E38" i="16"/>
  <c r="E38" i="17"/>
  <c r="E38" i="18"/>
  <c r="E38" i="19"/>
  <c r="E38" i="20"/>
  <c r="E38" i="21"/>
  <c r="E38" i="23"/>
  <c r="E38" i="24"/>
  <c r="E38" i="25"/>
  <c r="E38" i="13"/>
  <c r="E38" i="27"/>
  <c r="E40" i="16"/>
  <c r="E40" i="17"/>
  <c r="E40" i="18"/>
  <c r="E40" i="19"/>
  <c r="E40" i="20"/>
  <c r="E40" i="21"/>
  <c r="E40" i="23"/>
  <c r="E40" i="24"/>
  <c r="E40" i="25"/>
  <c r="E40" i="13"/>
  <c r="E40" i="27"/>
  <c r="E34" i="16"/>
  <c r="E34" i="17"/>
  <c r="E34" i="18"/>
  <c r="E34" i="19"/>
  <c r="E34" i="20"/>
  <c r="E34" i="21"/>
  <c r="E34" i="23"/>
  <c r="E34" i="24"/>
  <c r="E34" i="25"/>
  <c r="E34" i="13"/>
  <c r="E34" i="27"/>
  <c r="E29" i="16"/>
  <c r="E29" i="17"/>
  <c r="E29" i="18"/>
  <c r="E29" i="19"/>
  <c r="E29" i="20"/>
  <c r="E29" i="21"/>
  <c r="E29" i="23"/>
  <c r="E29" i="24"/>
  <c r="E29" i="25"/>
  <c r="E29" i="13"/>
  <c r="E29" i="27"/>
  <c r="E31" i="17"/>
  <c r="E31" i="18"/>
  <c r="E31" i="19"/>
  <c r="E31" i="20"/>
  <c r="E31" i="21"/>
  <c r="E31" i="23"/>
  <c r="E31" i="24"/>
  <c r="E31" i="25"/>
  <c r="E31" i="13"/>
  <c r="E31" i="27"/>
  <c r="E43" i="17"/>
  <c r="E43" i="18"/>
  <c r="E43" i="19"/>
  <c r="E43" i="20"/>
  <c r="E43" i="21"/>
  <c r="E43" i="23"/>
  <c r="E43" i="24"/>
  <c r="E43" i="25"/>
  <c r="E43" i="13"/>
  <c r="E43" i="27"/>
  <c r="C43" i="16"/>
  <c r="C43" i="17"/>
  <c r="D7" i="27"/>
  <c r="D9" i="27"/>
  <c r="D12" i="27"/>
  <c r="D13" i="27"/>
  <c r="D14" i="27"/>
  <c r="D10" i="27"/>
  <c r="D22" i="27"/>
  <c r="B41" i="27"/>
  <c r="D41" i="27"/>
  <c r="D16" i="27"/>
  <c r="D21" i="27"/>
  <c r="D14" i="13"/>
  <c r="D9" i="13"/>
  <c r="D10" i="13"/>
  <c r="D22" i="13"/>
  <c r="D16" i="13"/>
  <c r="D7" i="13"/>
  <c r="D12" i="13"/>
  <c r="B41" i="13"/>
  <c r="D41" i="13"/>
  <c r="D13" i="13"/>
  <c r="D21" i="13"/>
  <c r="D10" i="25"/>
  <c r="D16" i="25"/>
  <c r="D14" i="25"/>
  <c r="D22" i="25"/>
  <c r="D7" i="25"/>
  <c r="D12" i="25"/>
  <c r="D18" i="25"/>
  <c r="D13" i="25"/>
  <c r="B41" i="25"/>
  <c r="D41" i="25"/>
  <c r="D9" i="25"/>
  <c r="D21" i="25"/>
  <c r="D9" i="24"/>
  <c r="D14" i="24"/>
  <c r="D10" i="24"/>
  <c r="D16" i="24"/>
  <c r="D22" i="24"/>
  <c r="D7" i="24"/>
  <c r="D12" i="24"/>
  <c r="B41" i="24"/>
  <c r="D41" i="24"/>
  <c r="D13" i="24"/>
  <c r="D21" i="24"/>
  <c r="D18" i="24"/>
  <c r="D9" i="23"/>
  <c r="D14" i="23"/>
  <c r="D10" i="23"/>
  <c r="D16" i="23"/>
  <c r="D22" i="23"/>
  <c r="D12" i="23"/>
  <c r="B41" i="23"/>
  <c r="D41" i="23"/>
  <c r="D13" i="23"/>
  <c r="D21" i="23"/>
  <c r="D18" i="23"/>
  <c r="D14" i="21"/>
  <c r="D10" i="21"/>
  <c r="D16" i="21"/>
  <c r="D9" i="21"/>
  <c r="D22" i="21"/>
  <c r="D7" i="21"/>
  <c r="D12" i="21"/>
  <c r="B41" i="21"/>
  <c r="D41" i="21"/>
  <c r="D13" i="21"/>
  <c r="D21" i="21"/>
  <c r="D9" i="20"/>
  <c r="D7" i="20"/>
  <c r="D10" i="20"/>
  <c r="D14" i="20"/>
  <c r="D16" i="20"/>
  <c r="D22" i="20"/>
  <c r="D12" i="20"/>
  <c r="B41" i="20"/>
  <c r="D41" i="20"/>
  <c r="D13" i="20"/>
  <c r="D21" i="20"/>
  <c r="D13" i="19"/>
  <c r="D9" i="19"/>
  <c r="D14" i="19"/>
  <c r="D10" i="19"/>
  <c r="D16" i="19"/>
  <c r="D22" i="19"/>
  <c r="D7" i="19"/>
  <c r="D12" i="19"/>
  <c r="B41" i="19"/>
  <c r="D41" i="19"/>
  <c r="D21" i="19"/>
  <c r="D14" i="18"/>
  <c r="D10" i="18"/>
  <c r="D22" i="18"/>
  <c r="D16" i="18"/>
  <c r="D7" i="18"/>
  <c r="D12" i="18"/>
  <c r="B41" i="18"/>
  <c r="D41" i="18"/>
  <c r="D13" i="18"/>
  <c r="D9" i="18"/>
  <c r="E42" i="18"/>
  <c r="D21" i="18"/>
  <c r="D18" i="18"/>
  <c r="D14" i="17"/>
  <c r="D10" i="17"/>
  <c r="D16" i="17"/>
  <c r="D22" i="17"/>
  <c r="D12" i="17"/>
  <c r="B41" i="17"/>
  <c r="D41" i="17"/>
  <c r="D7" i="17"/>
  <c r="D13" i="17"/>
  <c r="D9" i="17"/>
  <c r="D21" i="17"/>
  <c r="D18" i="17"/>
  <c r="B47" i="17"/>
  <c r="D47" i="17"/>
  <c r="D7" i="16"/>
  <c r="C32" i="16"/>
  <c r="C32" i="17"/>
  <c r="C32" i="18"/>
  <c r="C32" i="19"/>
  <c r="C32" i="20"/>
  <c r="C32" i="21"/>
  <c r="C32" i="23"/>
  <c r="C32" i="24"/>
  <c r="C32" i="25"/>
  <c r="C32" i="13"/>
  <c r="C32" i="27"/>
  <c r="D10" i="16"/>
  <c r="D16" i="16"/>
  <c r="D22" i="16"/>
  <c r="D14" i="16"/>
  <c r="B43" i="16"/>
  <c r="D43" i="16"/>
  <c r="D12" i="16"/>
  <c r="B41" i="16"/>
  <c r="D41" i="16"/>
  <c r="D13" i="16"/>
  <c r="D9" i="16"/>
  <c r="D21" i="16"/>
  <c r="B47" i="16"/>
  <c r="D47" i="16"/>
  <c r="B43" i="15"/>
  <c r="D43" i="15"/>
  <c r="D14" i="15"/>
  <c r="C36" i="15"/>
  <c r="C36" i="16"/>
  <c r="C36" i="17"/>
  <c r="C36" i="18"/>
  <c r="C36" i="19"/>
  <c r="C36" i="20"/>
  <c r="C36" i="21"/>
  <c r="C36" i="23"/>
  <c r="C36" i="24"/>
  <c r="C36" i="25"/>
  <c r="C36" i="13"/>
  <c r="C36" i="27"/>
  <c r="E35" i="15"/>
  <c r="E35" i="16"/>
  <c r="E35" i="17"/>
  <c r="E35" i="18"/>
  <c r="E35" i="19"/>
  <c r="E35" i="20"/>
  <c r="E35" i="21"/>
  <c r="E35" i="23"/>
  <c r="E35" i="24"/>
  <c r="E35" i="25"/>
  <c r="E35" i="13"/>
  <c r="E35" i="27"/>
  <c r="C32" i="15"/>
  <c r="D10" i="15"/>
  <c r="C38" i="15"/>
  <c r="C38" i="16"/>
  <c r="C38" i="17"/>
  <c r="C38" i="18"/>
  <c r="C38" i="19"/>
  <c r="C38" i="20"/>
  <c r="C38" i="21"/>
  <c r="C38" i="23"/>
  <c r="C38" i="24"/>
  <c r="C38" i="25"/>
  <c r="C38" i="13"/>
  <c r="C38" i="27"/>
  <c r="D16" i="15"/>
  <c r="C29" i="15"/>
  <c r="C29" i="16"/>
  <c r="C29" i="17"/>
  <c r="C29" i="18"/>
  <c r="C29" i="19"/>
  <c r="C29" i="20"/>
  <c r="C29" i="21"/>
  <c r="C29" i="23"/>
  <c r="C29" i="24"/>
  <c r="C29" i="25"/>
  <c r="C29" i="13"/>
  <c r="C29" i="27"/>
  <c r="D7" i="15"/>
  <c r="C34" i="15"/>
  <c r="C34" i="16"/>
  <c r="C34" i="17"/>
  <c r="C34" i="18"/>
  <c r="C34" i="19"/>
  <c r="C34" i="20"/>
  <c r="C34" i="21"/>
  <c r="C34" i="23"/>
  <c r="C34" i="24"/>
  <c r="C34" i="25"/>
  <c r="C34" i="13"/>
  <c r="C34" i="27"/>
  <c r="D12" i="15"/>
  <c r="B41" i="15"/>
  <c r="D41" i="15"/>
  <c r="D13" i="15"/>
  <c r="C35" i="15"/>
  <c r="C35" i="16"/>
  <c r="C35" i="17"/>
  <c r="C35" i="18"/>
  <c r="C35" i="19"/>
  <c r="C35" i="20"/>
  <c r="C35" i="21"/>
  <c r="C35" i="23"/>
  <c r="C35" i="24"/>
  <c r="C35" i="25"/>
  <c r="C35" i="13"/>
  <c r="C35" i="27"/>
  <c r="D9" i="15"/>
  <c r="C31" i="15"/>
  <c r="C31" i="16"/>
  <c r="C31" i="17"/>
  <c r="C31" i="18"/>
  <c r="C31" i="19"/>
  <c r="C31" i="20"/>
  <c r="C31" i="21"/>
  <c r="C31" i="23"/>
  <c r="C31" i="24"/>
  <c r="C31" i="25"/>
  <c r="C31" i="13"/>
  <c r="C31" i="27"/>
  <c r="D22" i="15"/>
  <c r="C44" i="15"/>
  <c r="C44" i="16"/>
  <c r="C44" i="17"/>
  <c r="C44" i="18"/>
  <c r="C44" i="19"/>
  <c r="C44" i="20"/>
  <c r="C44" i="21"/>
  <c r="C44" i="23"/>
  <c r="C44" i="24"/>
  <c r="C44" i="25"/>
  <c r="C44" i="13"/>
  <c r="C44" i="27"/>
  <c r="E44" i="15"/>
  <c r="E45" i="15"/>
  <c r="E46" i="15"/>
  <c r="C42" i="15"/>
  <c r="C42" i="16"/>
  <c r="C42" i="17"/>
  <c r="C42" i="18"/>
  <c r="C42" i="19"/>
  <c r="C42" i="20"/>
  <c r="C42" i="21"/>
  <c r="C42" i="23"/>
  <c r="C42" i="24"/>
  <c r="C42" i="25"/>
  <c r="C42" i="13"/>
  <c r="D21" i="15"/>
  <c r="B47" i="15"/>
  <c r="D47" i="15"/>
  <c r="F15" i="19"/>
  <c r="H15" i="19"/>
  <c r="F17" i="19"/>
  <c r="H17" i="19"/>
  <c r="D19" i="17"/>
  <c r="B43" i="17"/>
  <c r="D43" i="17"/>
  <c r="E32" i="18"/>
  <c r="E32" i="19"/>
  <c r="E32" i="20"/>
  <c r="E32" i="21"/>
  <c r="E32" i="23"/>
  <c r="E32" i="24"/>
  <c r="E32" i="25"/>
  <c r="E32" i="13"/>
  <c r="E32" i="27"/>
  <c r="B32" i="27"/>
  <c r="D32" i="27"/>
  <c r="C42" i="27"/>
  <c r="C45" i="27"/>
  <c r="C43" i="18"/>
  <c r="B42" i="16"/>
  <c r="D42" i="16"/>
  <c r="E44" i="16"/>
  <c r="B44" i="16"/>
  <c r="B45" i="16"/>
  <c r="B42" i="18"/>
  <c r="D42" i="18"/>
  <c r="E42" i="19"/>
  <c r="E42" i="20"/>
  <c r="E42" i="21"/>
  <c r="E42" i="23"/>
  <c r="E42" i="24"/>
  <c r="E42" i="25"/>
  <c r="B47" i="19"/>
  <c r="D47" i="19"/>
  <c r="C47" i="20"/>
  <c r="B42" i="17"/>
  <c r="D42" i="17"/>
  <c r="D23" i="27"/>
  <c r="D11" i="27"/>
  <c r="B34" i="27"/>
  <c r="D34" i="27"/>
  <c r="B35" i="27"/>
  <c r="D35" i="27"/>
  <c r="D18" i="27"/>
  <c r="B36" i="27"/>
  <c r="D36" i="27"/>
  <c r="B29" i="27"/>
  <c r="D29" i="27"/>
  <c r="B38" i="27"/>
  <c r="D38" i="27"/>
  <c r="B31" i="27"/>
  <c r="D31" i="27"/>
  <c r="D18" i="13"/>
  <c r="D11" i="13"/>
  <c r="B29" i="13"/>
  <c r="D29" i="13"/>
  <c r="B35" i="13"/>
  <c r="D35" i="13"/>
  <c r="B38" i="13"/>
  <c r="D38" i="13"/>
  <c r="B31" i="13"/>
  <c r="B34" i="13"/>
  <c r="D34" i="13"/>
  <c r="D23" i="13"/>
  <c r="C45" i="13"/>
  <c r="B36" i="13"/>
  <c r="D36" i="13"/>
  <c r="D15" i="25"/>
  <c r="C45" i="25"/>
  <c r="B36" i="25"/>
  <c r="D36" i="25"/>
  <c r="B31" i="25"/>
  <c r="B34" i="25"/>
  <c r="D34" i="25"/>
  <c r="B38" i="25"/>
  <c r="D38" i="25"/>
  <c r="D11" i="25"/>
  <c r="B29" i="25"/>
  <c r="D29" i="25"/>
  <c r="B35" i="25"/>
  <c r="D35" i="25"/>
  <c r="D24" i="25"/>
  <c r="D23" i="25"/>
  <c r="D11" i="24"/>
  <c r="B31" i="24"/>
  <c r="D31" i="24"/>
  <c r="B29" i="24"/>
  <c r="D29" i="24"/>
  <c r="B36" i="24"/>
  <c r="D36" i="24"/>
  <c r="B34" i="24"/>
  <c r="D34" i="24"/>
  <c r="C45" i="24"/>
  <c r="B38" i="24"/>
  <c r="D38" i="24"/>
  <c r="B35" i="24"/>
  <c r="D35" i="24"/>
  <c r="D11" i="23"/>
  <c r="B35" i="23"/>
  <c r="D35" i="23"/>
  <c r="B31" i="23"/>
  <c r="D31" i="23"/>
  <c r="B29" i="23"/>
  <c r="D29" i="23"/>
  <c r="D23" i="23"/>
  <c r="B36" i="23"/>
  <c r="D36" i="23"/>
  <c r="C45" i="23"/>
  <c r="B34" i="23"/>
  <c r="D34" i="23"/>
  <c r="B38" i="23"/>
  <c r="D38" i="23"/>
  <c r="D23" i="21"/>
  <c r="B35" i="21"/>
  <c r="D35" i="21"/>
  <c r="D11" i="21"/>
  <c r="B38" i="21"/>
  <c r="D38" i="21"/>
  <c r="B34" i="21"/>
  <c r="D34" i="21"/>
  <c r="B36" i="21"/>
  <c r="D36" i="21"/>
  <c r="C45" i="21"/>
  <c r="B31" i="21"/>
  <c r="D31" i="21"/>
  <c r="D18" i="21"/>
  <c r="B29" i="21"/>
  <c r="D29" i="21"/>
  <c r="D15" i="20"/>
  <c r="D18" i="20"/>
  <c r="B31" i="20"/>
  <c r="D23" i="20"/>
  <c r="B35" i="20"/>
  <c r="D35" i="20"/>
  <c r="D11" i="20"/>
  <c r="C45" i="20"/>
  <c r="B29" i="20"/>
  <c r="D29" i="20"/>
  <c r="B38" i="20"/>
  <c r="D38" i="20"/>
  <c r="B36" i="20"/>
  <c r="D36" i="20"/>
  <c r="B34" i="20"/>
  <c r="D34" i="20"/>
  <c r="D15" i="19"/>
  <c r="B36" i="19"/>
  <c r="D36" i="19"/>
  <c r="B29" i="19"/>
  <c r="D29" i="19"/>
  <c r="B35" i="19"/>
  <c r="D35" i="19"/>
  <c r="D18" i="19"/>
  <c r="B38" i="19"/>
  <c r="D38" i="19"/>
  <c r="B34" i="19"/>
  <c r="D34" i="19"/>
  <c r="B31" i="19"/>
  <c r="D11" i="19"/>
  <c r="C45" i="19"/>
  <c r="D15" i="18"/>
  <c r="B36" i="18"/>
  <c r="D36" i="18"/>
  <c r="D24" i="18"/>
  <c r="B31" i="18"/>
  <c r="B34" i="18"/>
  <c r="D34" i="18"/>
  <c r="C45" i="18"/>
  <c r="B29" i="18"/>
  <c r="D29" i="18"/>
  <c r="B38" i="18"/>
  <c r="D38" i="18"/>
  <c r="B35" i="18"/>
  <c r="D35" i="18"/>
  <c r="D11" i="18"/>
  <c r="B32" i="18"/>
  <c r="D32" i="18"/>
  <c r="D15" i="17"/>
  <c r="B31" i="17"/>
  <c r="D31" i="17"/>
  <c r="B34" i="17"/>
  <c r="D34" i="17"/>
  <c r="B35" i="17"/>
  <c r="D35" i="17"/>
  <c r="D11" i="17"/>
  <c r="B29" i="17"/>
  <c r="D29" i="17"/>
  <c r="B38" i="17"/>
  <c r="D38" i="17"/>
  <c r="C45" i="17"/>
  <c r="B36" i="17"/>
  <c r="D36" i="17"/>
  <c r="B32" i="17"/>
  <c r="D32" i="17"/>
  <c r="D19" i="16"/>
  <c r="B29" i="16"/>
  <c r="D29" i="16"/>
  <c r="B34" i="16"/>
  <c r="D34" i="16"/>
  <c r="D11" i="16"/>
  <c r="C45" i="16"/>
  <c r="B31" i="16"/>
  <c r="D18" i="16"/>
  <c r="B38" i="16"/>
  <c r="D38" i="16"/>
  <c r="B35" i="16"/>
  <c r="D35" i="16"/>
  <c r="B36" i="16"/>
  <c r="D36" i="16"/>
  <c r="B32" i="16"/>
  <c r="D32" i="16"/>
  <c r="D15" i="15"/>
  <c r="B29" i="15"/>
  <c r="D29" i="15"/>
  <c r="B42" i="15"/>
  <c r="D42" i="15"/>
  <c r="B35" i="15"/>
  <c r="D35" i="15"/>
  <c r="B38" i="15"/>
  <c r="D38" i="15"/>
  <c r="C40" i="15"/>
  <c r="C40" i="16"/>
  <c r="C40" i="17"/>
  <c r="D18" i="15"/>
  <c r="B31" i="15"/>
  <c r="D31" i="15"/>
  <c r="D11" i="15"/>
  <c r="C33" i="15"/>
  <c r="C37" i="15"/>
  <c r="D32" i="15"/>
  <c r="B32" i="15"/>
  <c r="E39" i="15"/>
  <c r="E33" i="15"/>
  <c r="E37" i="15"/>
  <c r="B44" i="15"/>
  <c r="C45" i="15"/>
  <c r="B36" i="15"/>
  <c r="D36" i="15"/>
  <c r="B34" i="15"/>
  <c r="D34" i="15"/>
  <c r="B32" i="23"/>
  <c r="D32" i="23"/>
  <c r="C33" i="16"/>
  <c r="B42" i="23"/>
  <c r="D42" i="23"/>
  <c r="B42" i="24"/>
  <c r="D42" i="24"/>
  <c r="C40" i="18"/>
  <c r="C46" i="18"/>
  <c r="B40" i="17"/>
  <c r="D40" i="17"/>
  <c r="E33" i="16"/>
  <c r="B32" i="19"/>
  <c r="D32" i="19"/>
  <c r="B32" i="20"/>
  <c r="D32" i="20"/>
  <c r="B42" i="25"/>
  <c r="D42" i="25"/>
  <c r="E42" i="13"/>
  <c r="E39" i="16"/>
  <c r="E39" i="17"/>
  <c r="E39" i="18"/>
  <c r="E39" i="19"/>
  <c r="E39" i="20"/>
  <c r="E39" i="21"/>
  <c r="E39" i="23"/>
  <c r="E39" i="24"/>
  <c r="E39" i="25"/>
  <c r="E39" i="13"/>
  <c r="E39" i="27"/>
  <c r="B32" i="25"/>
  <c r="D32" i="25"/>
  <c r="B32" i="13"/>
  <c r="D32" i="13"/>
  <c r="B42" i="21"/>
  <c r="D42" i="21"/>
  <c r="B42" i="20"/>
  <c r="D42" i="20"/>
  <c r="C47" i="21"/>
  <c r="B47" i="20"/>
  <c r="D47" i="20"/>
  <c r="E45" i="16"/>
  <c r="E46" i="16"/>
  <c r="E44" i="17"/>
  <c r="B32" i="21"/>
  <c r="D32" i="21"/>
  <c r="B32" i="24"/>
  <c r="D32" i="24"/>
  <c r="B42" i="19"/>
  <c r="D42" i="19"/>
  <c r="B43" i="18"/>
  <c r="D43" i="18"/>
  <c r="C43" i="19"/>
  <c r="D24" i="27"/>
  <c r="D15" i="27"/>
  <c r="D31" i="13"/>
  <c r="D15" i="13"/>
  <c r="D24" i="13"/>
  <c r="D17" i="25"/>
  <c r="D31" i="25"/>
  <c r="D23" i="24"/>
  <c r="D15" i="24"/>
  <c r="D24" i="24"/>
  <c r="D15" i="23"/>
  <c r="D24" i="23"/>
  <c r="D24" i="21"/>
  <c r="D15" i="21"/>
  <c r="D31" i="20"/>
  <c r="D17" i="20"/>
  <c r="D24" i="20"/>
  <c r="D24" i="19"/>
  <c r="D31" i="19"/>
  <c r="D17" i="19"/>
  <c r="D23" i="19"/>
  <c r="D23" i="18"/>
  <c r="D17" i="18"/>
  <c r="D31" i="18"/>
  <c r="C46" i="17"/>
  <c r="D23" i="17"/>
  <c r="D24" i="17"/>
  <c r="D17" i="17"/>
  <c r="C46" i="16"/>
  <c r="D45" i="16"/>
  <c r="D15" i="16"/>
  <c r="D44" i="16"/>
  <c r="D23" i="16"/>
  <c r="D31" i="16"/>
  <c r="D24" i="16"/>
  <c r="B40" i="16"/>
  <c r="D40" i="16"/>
  <c r="B45" i="15"/>
  <c r="D17" i="15"/>
  <c r="C39" i="15"/>
  <c r="D44" i="15"/>
  <c r="B40" i="15"/>
  <c r="D40" i="15"/>
  <c r="C46" i="15"/>
  <c r="D23" i="15"/>
  <c r="D24" i="15"/>
  <c r="B33" i="15"/>
  <c r="B37" i="15"/>
  <c r="D37" i="15"/>
  <c r="B46" i="15"/>
  <c r="B33" i="16"/>
  <c r="D33" i="16"/>
  <c r="C33" i="17"/>
  <c r="C37" i="16"/>
  <c r="E42" i="27"/>
  <c r="B42" i="27"/>
  <c r="D42" i="27"/>
  <c r="B42" i="13"/>
  <c r="D42" i="13"/>
  <c r="C43" i="20"/>
  <c r="B43" i="19"/>
  <c r="D43" i="19"/>
  <c r="C47" i="23"/>
  <c r="B47" i="21"/>
  <c r="D47" i="21"/>
  <c r="E37" i="16"/>
  <c r="E33" i="17"/>
  <c r="E45" i="17"/>
  <c r="E46" i="17"/>
  <c r="E44" i="18"/>
  <c r="B44" i="17"/>
  <c r="B37" i="16"/>
  <c r="D37" i="16"/>
  <c r="C40" i="19"/>
  <c r="B40" i="18"/>
  <c r="D40" i="18"/>
  <c r="D17" i="27"/>
  <c r="D17" i="13"/>
  <c r="D17" i="24"/>
  <c r="D17" i="23"/>
  <c r="D17" i="21"/>
  <c r="B46" i="16"/>
  <c r="D46" i="16"/>
  <c r="D17" i="16"/>
  <c r="C39" i="16"/>
  <c r="C39" i="17"/>
  <c r="C39" i="18"/>
  <c r="C39" i="19"/>
  <c r="C39" i="20"/>
  <c r="B39" i="20"/>
  <c r="D39" i="20"/>
  <c r="D33" i="15"/>
  <c r="D45" i="15"/>
  <c r="D46" i="15"/>
  <c r="B39" i="15"/>
  <c r="D39" i="15"/>
  <c r="B39" i="19"/>
  <c r="D39" i="19"/>
  <c r="C33" i="18"/>
  <c r="C37" i="17"/>
  <c r="C39" i="21"/>
  <c r="C39" i="23"/>
  <c r="C39" i="24"/>
  <c r="C39" i="25"/>
  <c r="C39" i="13"/>
  <c r="C39" i="27"/>
  <c r="B39" i="27"/>
  <c r="D39" i="27"/>
  <c r="B39" i="17"/>
  <c r="D39" i="17"/>
  <c r="B39" i="18"/>
  <c r="D39" i="18"/>
  <c r="B43" i="20"/>
  <c r="D43" i="20"/>
  <c r="C43" i="21"/>
  <c r="E44" i="19"/>
  <c r="B44" i="18"/>
  <c r="E45" i="18"/>
  <c r="E46" i="18"/>
  <c r="B45" i="17"/>
  <c r="D44" i="17"/>
  <c r="C47" i="24"/>
  <c r="B47" i="23"/>
  <c r="D47" i="23"/>
  <c r="C40" i="20"/>
  <c r="B40" i="19"/>
  <c r="D40" i="19"/>
  <c r="C46" i="19"/>
  <c r="E37" i="17"/>
  <c r="E33" i="18"/>
  <c r="B33" i="17"/>
  <c r="B39" i="16"/>
  <c r="D39" i="16"/>
  <c r="B39" i="24"/>
  <c r="D39" i="24"/>
  <c r="B39" i="25"/>
  <c r="D39" i="25"/>
  <c r="B39" i="21"/>
  <c r="D39" i="21"/>
  <c r="C37" i="18"/>
  <c r="C33" i="19"/>
  <c r="B39" i="23"/>
  <c r="D39" i="23"/>
  <c r="C47" i="25"/>
  <c r="B47" i="24"/>
  <c r="D47" i="24"/>
  <c r="B46" i="17"/>
  <c r="D46" i="17"/>
  <c r="D45" i="17"/>
  <c r="B37" i="17"/>
  <c r="D37" i="17"/>
  <c r="D33" i="17"/>
  <c r="B45" i="18"/>
  <c r="D44" i="18"/>
  <c r="E37" i="18"/>
  <c r="E33" i="19"/>
  <c r="B33" i="18"/>
  <c r="E45" i="19"/>
  <c r="E46" i="19"/>
  <c r="E44" i="20"/>
  <c r="B44" i="19"/>
  <c r="B43" i="21"/>
  <c r="D43" i="21"/>
  <c r="C43" i="23"/>
  <c r="B39" i="13"/>
  <c r="D39" i="13"/>
  <c r="C40" i="21"/>
  <c r="B40" i="20"/>
  <c r="D40" i="20"/>
  <c r="C46" i="20"/>
  <c r="G42" i="15"/>
  <c r="G42" i="16"/>
  <c r="G42" i="17"/>
  <c r="G42" i="18"/>
  <c r="I42" i="15"/>
  <c r="I42" i="16"/>
  <c r="I42" i="17"/>
  <c r="I42" i="18"/>
  <c r="I42" i="19"/>
  <c r="I42" i="20"/>
  <c r="I42" i="21"/>
  <c r="I42" i="23"/>
  <c r="I42" i="24"/>
  <c r="I42" i="25"/>
  <c r="C33" i="20"/>
  <c r="C37" i="19"/>
  <c r="B43" i="23"/>
  <c r="D43" i="23"/>
  <c r="C43" i="24"/>
  <c r="B45" i="19"/>
  <c r="B46" i="19"/>
  <c r="D44" i="19"/>
  <c r="E45" i="20"/>
  <c r="E46" i="20"/>
  <c r="E44" i="21"/>
  <c r="B44" i="20"/>
  <c r="C47" i="13"/>
  <c r="B47" i="25"/>
  <c r="D47" i="25"/>
  <c r="D33" i="18"/>
  <c r="B37" i="18"/>
  <c r="D37" i="18"/>
  <c r="E37" i="19"/>
  <c r="E33" i="20"/>
  <c r="B33" i="19"/>
  <c r="C40" i="23"/>
  <c r="B40" i="21"/>
  <c r="D40" i="21"/>
  <c r="C46" i="21"/>
  <c r="B46" i="18"/>
  <c r="D46" i="18"/>
  <c r="D45" i="18"/>
  <c r="G42" i="19"/>
  <c r="F42" i="18"/>
  <c r="F42" i="17"/>
  <c r="F42" i="16"/>
  <c r="H21" i="15"/>
  <c r="F42" i="15"/>
  <c r="C33" i="21"/>
  <c r="C33" i="23"/>
  <c r="C37" i="20"/>
  <c r="C37" i="21"/>
  <c r="B43" i="24"/>
  <c r="D43" i="24"/>
  <c r="C43" i="25"/>
  <c r="C47" i="27"/>
  <c r="B47" i="27"/>
  <c r="D47" i="27"/>
  <c r="B47" i="13"/>
  <c r="D47" i="13"/>
  <c r="C40" i="24"/>
  <c r="B40" i="23"/>
  <c r="D40" i="23"/>
  <c r="C46" i="23"/>
  <c r="B37" i="19"/>
  <c r="D37" i="19"/>
  <c r="D33" i="19"/>
  <c r="E37" i="20"/>
  <c r="E33" i="21"/>
  <c r="B33" i="20"/>
  <c r="B45" i="20"/>
  <c r="D44" i="20"/>
  <c r="E45" i="21"/>
  <c r="E46" i="21"/>
  <c r="E44" i="23"/>
  <c r="B44" i="21"/>
  <c r="D46" i="19"/>
  <c r="D45" i="19"/>
  <c r="H23" i="15"/>
  <c r="G42" i="20"/>
  <c r="F42" i="19"/>
  <c r="C33" i="24"/>
  <c r="C37" i="23"/>
  <c r="E45" i="23"/>
  <c r="E46" i="23"/>
  <c r="E44" i="24"/>
  <c r="B44" i="23"/>
  <c r="C40" i="25"/>
  <c r="B40" i="24"/>
  <c r="D40" i="24"/>
  <c r="C46" i="24"/>
  <c r="E37" i="21"/>
  <c r="B37" i="21"/>
  <c r="D37" i="21"/>
  <c r="E33" i="23"/>
  <c r="B33" i="21"/>
  <c r="D33" i="21"/>
  <c r="B45" i="21"/>
  <c r="D44" i="21"/>
  <c r="B46" i="20"/>
  <c r="D46" i="20"/>
  <c r="D45" i="20"/>
  <c r="B37" i="20"/>
  <c r="D37" i="20"/>
  <c r="D33" i="20"/>
  <c r="C43" i="13"/>
  <c r="B43" i="25"/>
  <c r="D43" i="25"/>
  <c r="G42" i="21"/>
  <c r="F42" i="20"/>
  <c r="C33" i="25"/>
  <c r="C37" i="24"/>
  <c r="D45" i="21"/>
  <c r="B46" i="21"/>
  <c r="D46" i="21"/>
  <c r="E37" i="23"/>
  <c r="E33" i="24"/>
  <c r="B33" i="23"/>
  <c r="C43" i="27"/>
  <c r="B43" i="27"/>
  <c r="D43" i="27"/>
  <c r="B43" i="13"/>
  <c r="D43" i="13"/>
  <c r="C40" i="13"/>
  <c r="B40" i="25"/>
  <c r="D40" i="25"/>
  <c r="C46" i="25"/>
  <c r="B45" i="23"/>
  <c r="D44" i="23"/>
  <c r="E45" i="24"/>
  <c r="E46" i="24"/>
  <c r="E44" i="25"/>
  <c r="B44" i="24"/>
  <c r="G42" i="23"/>
  <c r="F42" i="21"/>
  <c r="C33" i="13"/>
  <c r="C37" i="25"/>
  <c r="D45" i="23"/>
  <c r="B46" i="23"/>
  <c r="D46" i="23"/>
  <c r="B37" i="23"/>
  <c r="D37" i="23"/>
  <c r="D33" i="23"/>
  <c r="E37" i="24"/>
  <c r="E33" i="25"/>
  <c r="B33" i="24"/>
  <c r="C40" i="27"/>
  <c r="C46" i="13"/>
  <c r="B40" i="13"/>
  <c r="D40" i="13"/>
  <c r="B45" i="24"/>
  <c r="D44" i="24"/>
  <c r="E44" i="13"/>
  <c r="B44" i="25"/>
  <c r="E45" i="25"/>
  <c r="E46" i="25"/>
  <c r="G42" i="24"/>
  <c r="F42" i="23"/>
  <c r="C33" i="27"/>
  <c r="C37" i="27"/>
  <c r="C37" i="13"/>
  <c r="E37" i="25"/>
  <c r="E33" i="13"/>
  <c r="B33" i="25"/>
  <c r="E45" i="13"/>
  <c r="E46" i="13"/>
  <c r="E44" i="27"/>
  <c r="B44" i="13"/>
  <c r="B45" i="25"/>
  <c r="D44" i="25"/>
  <c r="C46" i="27"/>
  <c r="B40" i="27"/>
  <c r="D40" i="27"/>
  <c r="B37" i="24"/>
  <c r="D37" i="24"/>
  <c r="D33" i="24"/>
  <c r="B46" i="24"/>
  <c r="D46" i="24"/>
  <c r="D45" i="24"/>
  <c r="G42" i="25"/>
  <c r="F42" i="24"/>
  <c r="B45" i="13"/>
  <c r="D44" i="13"/>
  <c r="E37" i="13"/>
  <c r="E33" i="27"/>
  <c r="B33" i="13"/>
  <c r="B46" i="25"/>
  <c r="D46" i="25"/>
  <c r="D45" i="25"/>
  <c r="E45" i="27"/>
  <c r="E46" i="27"/>
  <c r="B44" i="27"/>
  <c r="B37" i="25"/>
  <c r="D37" i="25"/>
  <c r="D33" i="25"/>
  <c r="F42" i="25"/>
  <c r="B37" i="13"/>
  <c r="D37" i="13"/>
  <c r="D33" i="13"/>
  <c r="D44" i="27"/>
  <c r="B45" i="27"/>
  <c r="E37" i="27"/>
  <c r="B33" i="27"/>
  <c r="D45" i="13"/>
  <c r="B46" i="13"/>
  <c r="D46" i="13"/>
  <c r="I42" i="13"/>
  <c r="I42" i="27"/>
  <c r="G42" i="13"/>
  <c r="D33" i="27"/>
  <c r="B37" i="27"/>
  <c r="D37" i="27"/>
  <c r="B46" i="27"/>
  <c r="D46" i="27"/>
  <c r="D45" i="27"/>
  <c r="F42" i="13"/>
  <c r="G42" i="27"/>
  <c r="F42" i="27"/>
  <c r="I41" i="15"/>
  <c r="G41" i="15"/>
  <c r="I41" i="16"/>
  <c r="I41" i="17"/>
  <c r="I41" i="18"/>
  <c r="I41" i="19"/>
  <c r="I41" i="20"/>
  <c r="I41" i="21"/>
  <c r="I41" i="23"/>
  <c r="I41" i="24"/>
  <c r="I41" i="25"/>
  <c r="G41" i="16"/>
  <c r="G41" i="17"/>
  <c r="G41" i="18"/>
  <c r="G41" i="19"/>
  <c r="F41" i="18"/>
  <c r="F41" i="16"/>
  <c r="F41" i="17"/>
  <c r="G41" i="20"/>
  <c r="F41" i="19"/>
  <c r="G44" i="15"/>
  <c r="G45" i="15"/>
  <c r="I44" i="15"/>
  <c r="I45" i="15"/>
  <c r="I43" i="15"/>
  <c r="G43" i="15"/>
  <c r="F41" i="20"/>
  <c r="G41" i="21"/>
  <c r="F43" i="15"/>
  <c r="F41" i="15"/>
  <c r="G41" i="23"/>
  <c r="F41" i="21"/>
  <c r="H43" i="15"/>
  <c r="H24" i="15"/>
  <c r="G41" i="24"/>
  <c r="F41" i="23"/>
  <c r="G41" i="25"/>
  <c r="F41" i="25"/>
  <c r="F41" i="24"/>
  <c r="IV14" i="27"/>
  <c r="IV11" i="27"/>
  <c r="H12" i="15"/>
  <c r="I34" i="15"/>
  <c r="G34" i="15"/>
  <c r="IV14" i="25"/>
  <c r="IV11" i="25"/>
  <c r="IV11" i="24"/>
  <c r="IV14" i="24"/>
  <c r="IV14" i="23"/>
  <c r="IV11" i="23"/>
  <c r="IV14" i="21"/>
  <c r="IV11" i="21"/>
  <c r="IV14" i="20"/>
  <c r="IV14" i="19"/>
  <c r="IV11" i="20"/>
  <c r="IV11" i="19"/>
  <c r="G41" i="13"/>
  <c r="G41" i="27"/>
  <c r="I41" i="13"/>
  <c r="F41" i="13"/>
  <c r="I41" i="27"/>
  <c r="F41" i="27"/>
  <c r="I40" i="15"/>
  <c r="I38" i="15"/>
  <c r="I36" i="15"/>
  <c r="I32" i="15"/>
  <c r="I47" i="15"/>
  <c r="G47" i="15"/>
  <c r="G47" i="16"/>
  <c r="G47" i="17"/>
  <c r="G47" i="18"/>
  <c r="G47" i="19"/>
  <c r="G47" i="20"/>
  <c r="I47" i="16"/>
  <c r="I47" i="17"/>
  <c r="I47" i="18"/>
  <c r="I47" i="19"/>
  <c r="I47" i="20"/>
  <c r="I47" i="21"/>
  <c r="H25" i="15"/>
  <c r="I31" i="15"/>
  <c r="H17" i="15"/>
  <c r="I40" i="16"/>
  <c r="I40" i="17"/>
  <c r="I40" i="18"/>
  <c r="I40" i="19"/>
  <c r="I40" i="20"/>
  <c r="I40" i="21"/>
  <c r="I40" i="23"/>
  <c r="H16" i="15"/>
  <c r="F34" i="15"/>
  <c r="I36" i="16"/>
  <c r="I36" i="17"/>
  <c r="I36" i="18"/>
  <c r="I36" i="19"/>
  <c r="I36" i="20"/>
  <c r="I36" i="21"/>
  <c r="I36" i="23"/>
  <c r="I32" i="16"/>
  <c r="I32" i="17"/>
  <c r="I32" i="18"/>
  <c r="I32" i="19"/>
  <c r="I32" i="20"/>
  <c r="I38" i="16"/>
  <c r="I38" i="17"/>
  <c r="I38" i="18"/>
  <c r="I38" i="19"/>
  <c r="I38" i="20"/>
  <c r="I38" i="21"/>
  <c r="I38" i="23"/>
  <c r="I34" i="16"/>
  <c r="G34" i="16"/>
  <c r="IV14" i="16"/>
  <c r="G43" i="16"/>
  <c r="G43" i="17"/>
  <c r="H22" i="15"/>
  <c r="I33" i="15"/>
  <c r="I35" i="15"/>
  <c r="I43" i="16"/>
  <c r="I43" i="17"/>
  <c r="I43" i="18"/>
  <c r="I43" i="19"/>
  <c r="I43" i="20"/>
  <c r="I43" i="21"/>
  <c r="I43" i="23"/>
  <c r="G40" i="15"/>
  <c r="H9" i="15"/>
  <c r="G31" i="15"/>
  <c r="H14" i="15"/>
  <c r="G36" i="15"/>
  <c r="I29" i="15"/>
  <c r="G32" i="15"/>
  <c r="H10" i="15"/>
  <c r="H13" i="15"/>
  <c r="G35" i="15"/>
  <c r="H7" i="15"/>
  <c r="G29" i="15"/>
  <c r="F47" i="15"/>
  <c r="G38" i="15"/>
  <c r="I43" i="24"/>
  <c r="I43" i="25"/>
  <c r="I43" i="13"/>
  <c r="I43" i="27"/>
  <c r="I40" i="24"/>
  <c r="I40" i="25"/>
  <c r="I40" i="13"/>
  <c r="I40" i="27"/>
  <c r="I38" i="24"/>
  <c r="I38" i="25"/>
  <c r="I38" i="13"/>
  <c r="I38" i="27"/>
  <c r="I36" i="24"/>
  <c r="I36" i="25"/>
  <c r="I36" i="13"/>
  <c r="I36" i="27"/>
  <c r="F47" i="18"/>
  <c r="H47" i="18"/>
  <c r="F47" i="19"/>
  <c r="H47" i="19"/>
  <c r="H47" i="15"/>
  <c r="F47" i="17"/>
  <c r="H47" i="17"/>
  <c r="F40" i="15"/>
  <c r="I35" i="16"/>
  <c r="I35" i="17"/>
  <c r="I35" i="18"/>
  <c r="I35" i="19"/>
  <c r="I35" i="20"/>
  <c r="I35" i="21"/>
  <c r="I35" i="23"/>
  <c r="I31" i="16"/>
  <c r="I31" i="17"/>
  <c r="I31" i="18"/>
  <c r="I31" i="19"/>
  <c r="I31" i="20"/>
  <c r="I31" i="21"/>
  <c r="I31" i="23"/>
  <c r="F36" i="15"/>
  <c r="F32" i="15"/>
  <c r="G38" i="16"/>
  <c r="G38" i="17"/>
  <c r="G38" i="18"/>
  <c r="F47" i="20"/>
  <c r="H47" i="20"/>
  <c r="G47" i="21"/>
  <c r="H15" i="15"/>
  <c r="G29" i="16"/>
  <c r="G29" i="17"/>
  <c r="G29" i="18"/>
  <c r="I29" i="16"/>
  <c r="I29" i="17"/>
  <c r="I29" i="18"/>
  <c r="I29" i="19"/>
  <c r="I29" i="20"/>
  <c r="I29" i="21"/>
  <c r="I29" i="23"/>
  <c r="F31" i="15"/>
  <c r="I37" i="15"/>
  <c r="I34" i="17"/>
  <c r="G34" i="17"/>
  <c r="H34" i="15"/>
  <c r="I33" i="16"/>
  <c r="I33" i="17"/>
  <c r="I33" i="18"/>
  <c r="I33" i="19"/>
  <c r="I33" i="20"/>
  <c r="I33" i="21"/>
  <c r="I33" i="23"/>
  <c r="F43" i="17"/>
  <c r="H43" i="17"/>
  <c r="G43" i="18"/>
  <c r="G40" i="16"/>
  <c r="G40" i="17"/>
  <c r="G32" i="16"/>
  <c r="G32" i="17"/>
  <c r="F35" i="15"/>
  <c r="G31" i="16"/>
  <c r="G31" i="17"/>
  <c r="G36" i="16"/>
  <c r="G35" i="16"/>
  <c r="G35" i="17"/>
  <c r="I32" i="21"/>
  <c r="I32" i="23"/>
  <c r="IV11" i="16"/>
  <c r="F43" i="16"/>
  <c r="H43" i="16"/>
  <c r="F34" i="16"/>
  <c r="F29" i="15"/>
  <c r="H18" i="15"/>
  <c r="H11" i="15"/>
  <c r="G33" i="15"/>
  <c r="F38" i="15"/>
  <c r="I35" i="24"/>
  <c r="I31" i="24"/>
  <c r="I32" i="24"/>
  <c r="I32" i="25"/>
  <c r="I32" i="13"/>
  <c r="I32" i="27"/>
  <c r="I33" i="24"/>
  <c r="I33" i="25"/>
  <c r="I33" i="13"/>
  <c r="I33" i="27"/>
  <c r="I29" i="24"/>
  <c r="I29" i="25"/>
  <c r="I29" i="13"/>
  <c r="I29" i="27"/>
  <c r="H40" i="15"/>
  <c r="H38" i="15"/>
  <c r="H36" i="15"/>
  <c r="F38" i="16"/>
  <c r="H38" i="16"/>
  <c r="G37" i="15"/>
  <c r="H35" i="15"/>
  <c r="H32" i="15"/>
  <c r="H29" i="15"/>
  <c r="H31" i="15"/>
  <c r="F47" i="21"/>
  <c r="H47" i="21"/>
  <c r="G47" i="23"/>
  <c r="I37" i="16"/>
  <c r="F29" i="16"/>
  <c r="H29" i="16"/>
  <c r="F34" i="17"/>
  <c r="H34" i="17"/>
  <c r="H34" i="16"/>
  <c r="I34" i="18"/>
  <c r="I37" i="17"/>
  <c r="G34" i="18"/>
  <c r="F38" i="17"/>
  <c r="H38" i="17"/>
  <c r="F29" i="17"/>
  <c r="H29" i="17"/>
  <c r="F31" i="16"/>
  <c r="H31" i="16"/>
  <c r="F32" i="17"/>
  <c r="H32" i="17"/>
  <c r="G32" i="18"/>
  <c r="G43" i="19"/>
  <c r="F43" i="18"/>
  <c r="H43" i="18"/>
  <c r="G36" i="17"/>
  <c r="F36" i="16"/>
  <c r="H36" i="16"/>
  <c r="G31" i="18"/>
  <c r="F31" i="17"/>
  <c r="G35" i="18"/>
  <c r="F35" i="17"/>
  <c r="H35" i="17"/>
  <c r="G40" i="18"/>
  <c r="F40" i="17"/>
  <c r="H40" i="17"/>
  <c r="F33" i="15"/>
  <c r="G33" i="16"/>
  <c r="G37" i="16"/>
  <c r="F35" i="16"/>
  <c r="H35" i="16"/>
  <c r="F32" i="16"/>
  <c r="H32" i="16"/>
  <c r="G38" i="19"/>
  <c r="F38" i="18"/>
  <c r="H38" i="18"/>
  <c r="G29" i="19"/>
  <c r="F29" i="18"/>
  <c r="H29" i="18"/>
  <c r="F40" i="16"/>
  <c r="H40" i="16"/>
  <c r="F47" i="16"/>
  <c r="H47" i="16"/>
  <c r="G47" i="24"/>
  <c r="I31" i="25"/>
  <c r="I31" i="13"/>
  <c r="I31" i="27"/>
  <c r="I35" i="25"/>
  <c r="I35" i="13"/>
  <c r="I35" i="27"/>
  <c r="H33" i="15"/>
  <c r="F37" i="15"/>
  <c r="G34" i="19"/>
  <c r="F34" i="18"/>
  <c r="I34" i="19"/>
  <c r="I37" i="18"/>
  <c r="G36" i="18"/>
  <c r="F36" i="17"/>
  <c r="H36" i="17"/>
  <c r="G32" i="19"/>
  <c r="F32" i="18"/>
  <c r="H32" i="18"/>
  <c r="F38" i="19"/>
  <c r="H38" i="19"/>
  <c r="G38" i="20"/>
  <c r="F43" i="19"/>
  <c r="H43" i="19"/>
  <c r="G43" i="20"/>
  <c r="G35" i="19"/>
  <c r="F35" i="18"/>
  <c r="H35" i="18"/>
  <c r="G40" i="19"/>
  <c r="F40" i="18"/>
  <c r="H40" i="18"/>
  <c r="G33" i="17"/>
  <c r="G37" i="17"/>
  <c r="F33" i="16"/>
  <c r="F37" i="16"/>
  <c r="H37" i="16"/>
  <c r="H31" i="17"/>
  <c r="F29" i="19"/>
  <c r="H29" i="19"/>
  <c r="G29" i="20"/>
  <c r="G31" i="19"/>
  <c r="F31" i="18"/>
  <c r="G47" i="25"/>
  <c r="G47" i="13"/>
  <c r="G47" i="27"/>
  <c r="H37" i="15"/>
  <c r="I37" i="19"/>
  <c r="I34" i="20"/>
  <c r="H34" i="18"/>
  <c r="G34" i="20"/>
  <c r="F34" i="19"/>
  <c r="F32" i="19"/>
  <c r="H32" i="19"/>
  <c r="G32" i="20"/>
  <c r="H33" i="16"/>
  <c r="F33" i="17"/>
  <c r="F37" i="17"/>
  <c r="H37" i="17"/>
  <c r="G33" i="18"/>
  <c r="G37" i="18"/>
  <c r="H31" i="18"/>
  <c r="F43" i="20"/>
  <c r="H43" i="20"/>
  <c r="G43" i="21"/>
  <c r="F38" i="20"/>
  <c r="H38" i="20"/>
  <c r="G38" i="21"/>
  <c r="F40" i="19"/>
  <c r="H40" i="19"/>
  <c r="G40" i="20"/>
  <c r="G36" i="19"/>
  <c r="F36" i="18"/>
  <c r="H36" i="18"/>
  <c r="G35" i="20"/>
  <c r="F35" i="19"/>
  <c r="H35" i="19"/>
  <c r="G31" i="20"/>
  <c r="F31" i="19"/>
  <c r="F29" i="20"/>
  <c r="H29" i="20"/>
  <c r="G29" i="21"/>
  <c r="G34" i="21"/>
  <c r="F34" i="20"/>
  <c r="H34" i="19"/>
  <c r="I37" i="20"/>
  <c r="I34" i="21"/>
  <c r="G43" i="23"/>
  <c r="G43" i="24"/>
  <c r="F43" i="24"/>
  <c r="H43" i="24"/>
  <c r="F43" i="21"/>
  <c r="H43" i="21"/>
  <c r="F36" i="19"/>
  <c r="H36" i="19"/>
  <c r="G36" i="20"/>
  <c r="H33" i="17"/>
  <c r="G35" i="21"/>
  <c r="F35" i="20"/>
  <c r="H35" i="20"/>
  <c r="F33" i="18"/>
  <c r="F37" i="18"/>
  <c r="H37" i="18"/>
  <c r="G33" i="19"/>
  <c r="G37" i="19"/>
  <c r="G40" i="21"/>
  <c r="G40" i="23"/>
  <c r="G40" i="24"/>
  <c r="F40" i="24"/>
  <c r="H40" i="24"/>
  <c r="F40" i="20"/>
  <c r="H40" i="20"/>
  <c r="G29" i="23"/>
  <c r="G29" i="24"/>
  <c r="F29" i="24"/>
  <c r="H29" i="24"/>
  <c r="F29" i="21"/>
  <c r="H29" i="21"/>
  <c r="G32" i="21"/>
  <c r="F32" i="20"/>
  <c r="H32" i="20"/>
  <c r="G38" i="23"/>
  <c r="G38" i="24"/>
  <c r="F38" i="21"/>
  <c r="H38" i="21"/>
  <c r="H31" i="19"/>
  <c r="G31" i="21"/>
  <c r="F31" i="20"/>
  <c r="H31" i="20"/>
  <c r="F38" i="24"/>
  <c r="H38" i="24"/>
  <c r="I34" i="23"/>
  <c r="I34" i="24"/>
  <c r="I37" i="24"/>
  <c r="I37" i="21"/>
  <c r="H34" i="20"/>
  <c r="G34" i="23"/>
  <c r="G34" i="24"/>
  <c r="F34" i="21"/>
  <c r="G32" i="23"/>
  <c r="G32" i="24"/>
  <c r="F32" i="24"/>
  <c r="H32" i="24"/>
  <c r="F32" i="21"/>
  <c r="H32" i="21"/>
  <c r="F29" i="23"/>
  <c r="H29" i="23"/>
  <c r="G31" i="23"/>
  <c r="G31" i="24"/>
  <c r="F31" i="21"/>
  <c r="H31" i="21"/>
  <c r="G36" i="21"/>
  <c r="F36" i="20"/>
  <c r="H36" i="20"/>
  <c r="G40" i="25"/>
  <c r="F40" i="23"/>
  <c r="H40" i="23"/>
  <c r="H33" i="18"/>
  <c r="F33" i="19"/>
  <c r="F37" i="19"/>
  <c r="H37" i="19"/>
  <c r="G33" i="20"/>
  <c r="G37" i="20"/>
  <c r="G37" i="21"/>
  <c r="F38" i="23"/>
  <c r="H38" i="23"/>
  <c r="G35" i="23"/>
  <c r="G35" i="24"/>
  <c r="F35" i="24"/>
  <c r="H35" i="24"/>
  <c r="F35" i="21"/>
  <c r="H35" i="21"/>
  <c r="F43" i="23"/>
  <c r="H43" i="23"/>
  <c r="F34" i="24"/>
  <c r="H34" i="24"/>
  <c r="F31" i="24"/>
  <c r="H31" i="24"/>
  <c r="F37" i="21"/>
  <c r="H34" i="21"/>
  <c r="F34" i="23"/>
  <c r="I37" i="23"/>
  <c r="G43" i="25"/>
  <c r="F35" i="23"/>
  <c r="H35" i="23"/>
  <c r="G29" i="25"/>
  <c r="F33" i="20"/>
  <c r="F37" i="20"/>
  <c r="H37" i="20"/>
  <c r="G33" i="21"/>
  <c r="H33" i="19"/>
  <c r="G38" i="25"/>
  <c r="F38" i="25"/>
  <c r="F31" i="23"/>
  <c r="H31" i="23"/>
  <c r="F40" i="25"/>
  <c r="G36" i="23"/>
  <c r="G36" i="24"/>
  <c r="F36" i="21"/>
  <c r="H36" i="21"/>
  <c r="F32" i="23"/>
  <c r="H32" i="23"/>
  <c r="IV14" i="13"/>
  <c r="IV11" i="13"/>
  <c r="F36" i="24"/>
  <c r="H36" i="24"/>
  <c r="G34" i="25"/>
  <c r="H34" i="23"/>
  <c r="I34" i="25"/>
  <c r="H33" i="20"/>
  <c r="H40" i="25"/>
  <c r="G40" i="13"/>
  <c r="F29" i="25"/>
  <c r="H29" i="25"/>
  <c r="G29" i="13"/>
  <c r="H38" i="25"/>
  <c r="G38" i="13"/>
  <c r="G38" i="27"/>
  <c r="F38" i="27"/>
  <c r="H38" i="27"/>
  <c r="G31" i="25"/>
  <c r="G32" i="25"/>
  <c r="F36" i="23"/>
  <c r="H36" i="23"/>
  <c r="G33" i="23"/>
  <c r="F33" i="21"/>
  <c r="H37" i="21"/>
  <c r="G35" i="25"/>
  <c r="F43" i="25"/>
  <c r="H43" i="25"/>
  <c r="G43" i="13"/>
  <c r="G37" i="23"/>
  <c r="G33" i="24"/>
  <c r="F29" i="13"/>
  <c r="H29" i="13"/>
  <c r="G29" i="27"/>
  <c r="F29" i="27"/>
  <c r="H29" i="27"/>
  <c r="F40" i="13"/>
  <c r="H40" i="13"/>
  <c r="G40" i="27"/>
  <c r="F43" i="13"/>
  <c r="H43" i="13"/>
  <c r="G43" i="27"/>
  <c r="F43" i="27"/>
  <c r="H43" i="27"/>
  <c r="F34" i="25"/>
  <c r="G34" i="13"/>
  <c r="G34" i="27"/>
  <c r="I37" i="25"/>
  <c r="I34" i="13"/>
  <c r="F32" i="25"/>
  <c r="H32" i="25"/>
  <c r="G32" i="13"/>
  <c r="H33" i="21"/>
  <c r="F38" i="13"/>
  <c r="H38" i="13"/>
  <c r="F35" i="25"/>
  <c r="H35" i="25"/>
  <c r="G35" i="13"/>
  <c r="F31" i="25"/>
  <c r="H31" i="25"/>
  <c r="G31" i="13"/>
  <c r="G31" i="27"/>
  <c r="G36" i="25"/>
  <c r="F33" i="23"/>
  <c r="F37" i="23"/>
  <c r="H37" i="23"/>
  <c r="F33" i="24"/>
  <c r="G37" i="24"/>
  <c r="F31" i="27"/>
  <c r="H31" i="27"/>
  <c r="F32" i="13"/>
  <c r="H32" i="13"/>
  <c r="G32" i="27"/>
  <c r="F40" i="27"/>
  <c r="H40" i="27"/>
  <c r="F35" i="13"/>
  <c r="H35" i="13"/>
  <c r="G35" i="27"/>
  <c r="F35" i="27"/>
  <c r="H35" i="27"/>
  <c r="I37" i="13"/>
  <c r="I34" i="27"/>
  <c r="I37" i="27"/>
  <c r="F34" i="13"/>
  <c r="H34" i="25"/>
  <c r="H33" i="23"/>
  <c r="G33" i="25"/>
  <c r="G37" i="25"/>
  <c r="F36" i="25"/>
  <c r="H36" i="25"/>
  <c r="G36" i="13"/>
  <c r="F31" i="13"/>
  <c r="H31" i="13"/>
  <c r="H33" i="24"/>
  <c r="F37" i="24"/>
  <c r="H37" i="24"/>
  <c r="F32" i="27"/>
  <c r="H32" i="27"/>
  <c r="F36" i="13"/>
  <c r="H36" i="13"/>
  <c r="G36" i="27"/>
  <c r="F36" i="27"/>
  <c r="H36" i="27"/>
  <c r="F34" i="27"/>
  <c r="H34" i="27"/>
  <c r="H34" i="13"/>
  <c r="F33" i="25"/>
  <c r="F37" i="25"/>
  <c r="H37" i="25"/>
  <c r="G33" i="13"/>
  <c r="G33" i="27"/>
  <c r="F33" i="27"/>
  <c r="H33" i="27"/>
  <c r="F37" i="27"/>
  <c r="G37" i="27"/>
  <c r="F33" i="13"/>
  <c r="G37" i="13"/>
  <c r="H33" i="25"/>
  <c r="H37" i="27"/>
  <c r="H33" i="13"/>
  <c r="F37" i="13"/>
  <c r="H37" i="13"/>
  <c r="I47" i="23"/>
  <c r="I47" i="24"/>
  <c r="F47" i="24"/>
  <c r="H47" i="24"/>
  <c r="F47" i="23"/>
  <c r="H47" i="23"/>
  <c r="I47" i="25"/>
  <c r="I47" i="13"/>
  <c r="F47" i="25"/>
  <c r="H47" i="25"/>
  <c r="I47" i="27"/>
  <c r="F47" i="27"/>
  <c r="H47" i="27"/>
  <c r="F47" i="13"/>
  <c r="H47" i="13"/>
  <c r="I39" i="15"/>
  <c r="I39" i="16"/>
  <c r="I39" i="17"/>
  <c r="G39" i="15"/>
  <c r="I39" i="18"/>
  <c r="I39" i="19"/>
  <c r="I39" i="20"/>
  <c r="I46" i="15"/>
  <c r="G39" i="16"/>
  <c r="F39" i="16"/>
  <c r="H39" i="16"/>
  <c r="I44" i="16"/>
  <c r="F39" i="15"/>
  <c r="I45" i="16"/>
  <c r="I46" i="16"/>
  <c r="G44" i="16"/>
  <c r="G45" i="16"/>
  <c r="H39" i="15"/>
  <c r="I44" i="17"/>
  <c r="G39" i="17"/>
  <c r="F44" i="15"/>
  <c r="F45" i="15"/>
  <c r="H45" i="15"/>
  <c r="F44" i="16"/>
  <c r="F45" i="16"/>
  <c r="H45" i="16"/>
  <c r="G44" i="17"/>
  <c r="G45" i="17"/>
  <c r="G46" i="17"/>
  <c r="I45" i="17"/>
  <c r="I46" i="17"/>
  <c r="G46" i="16"/>
  <c r="F39" i="17"/>
  <c r="H39" i="17"/>
  <c r="G39" i="18"/>
  <c r="G46" i="15"/>
  <c r="I44" i="18"/>
  <c r="H44" i="15"/>
  <c r="F40" i="21"/>
  <c r="H44" i="16"/>
  <c r="G44" i="18"/>
  <c r="G45" i="18"/>
  <c r="G46" i="18"/>
  <c r="F44" i="17"/>
  <c r="F45" i="17"/>
  <c r="H45" i="17"/>
  <c r="I45" i="18"/>
  <c r="I46" i="18"/>
  <c r="F46" i="16"/>
  <c r="H46" i="16"/>
  <c r="F39" i="18"/>
  <c r="H39" i="18"/>
  <c r="G39" i="19"/>
  <c r="F39" i="19"/>
  <c r="H39" i="19"/>
  <c r="F46" i="15"/>
  <c r="I44" i="19"/>
  <c r="H44" i="17"/>
  <c r="H40" i="21"/>
  <c r="F44" i="18"/>
  <c r="F45" i="18"/>
  <c r="H45" i="18"/>
  <c r="G44" i="19"/>
  <c r="G45" i="19"/>
  <c r="G46" i="19"/>
  <c r="F46" i="17"/>
  <c r="H46" i="17"/>
  <c r="I45" i="19"/>
  <c r="I46" i="19"/>
  <c r="G39" i="20"/>
  <c r="F39" i="20"/>
  <c r="H39" i="20"/>
  <c r="H46" i="15"/>
  <c r="I44" i="20"/>
  <c r="I45" i="20"/>
  <c r="I46" i="20"/>
  <c r="F44" i="19"/>
  <c r="G44" i="20"/>
  <c r="G45" i="20"/>
  <c r="G46" i="20"/>
  <c r="I39" i="21"/>
  <c r="H44" i="18"/>
  <c r="F45" i="19"/>
  <c r="H45" i="19"/>
  <c r="F46" i="18"/>
  <c r="H46" i="18"/>
  <c r="G39" i="21"/>
  <c r="F39" i="21"/>
  <c r="H39" i="21"/>
  <c r="I44" i="21"/>
  <c r="H44" i="19"/>
  <c r="G44" i="21"/>
  <c r="G45" i="21"/>
  <c r="F44" i="20"/>
  <c r="F45" i="20"/>
  <c r="H45" i="20"/>
  <c r="F46" i="20"/>
  <c r="H46" i="20"/>
  <c r="F46" i="19"/>
  <c r="H46" i="19"/>
  <c r="I45" i="21"/>
  <c r="I46" i="21"/>
  <c r="G46" i="21"/>
  <c r="I44" i="23"/>
  <c r="I45" i="23"/>
  <c r="F44" i="21"/>
  <c r="F45" i="21"/>
  <c r="H45" i="21"/>
  <c r="H44" i="20"/>
  <c r="G44" i="23"/>
  <c r="G45" i="23"/>
  <c r="G46" i="23"/>
  <c r="G44" i="24"/>
  <c r="G45" i="24"/>
  <c r="I46" i="23"/>
  <c r="I44" i="24"/>
  <c r="H44" i="21"/>
  <c r="G39" i="23"/>
  <c r="G39" i="24"/>
  <c r="I39" i="23"/>
  <c r="I39" i="24"/>
  <c r="I45" i="24"/>
  <c r="I46" i="24"/>
  <c r="F44" i="24"/>
  <c r="H44" i="24"/>
  <c r="F39" i="24"/>
  <c r="H39" i="24"/>
  <c r="F46" i="21"/>
  <c r="H46" i="21"/>
  <c r="I44" i="25"/>
  <c r="G44" i="25"/>
  <c r="G45" i="25"/>
  <c r="F44" i="23"/>
  <c r="F45" i="23"/>
  <c r="H45" i="23"/>
  <c r="F39" i="23"/>
  <c r="H39" i="23"/>
  <c r="F45" i="24"/>
  <c r="H45" i="24"/>
  <c r="G46" i="24"/>
  <c r="I45" i="25"/>
  <c r="I46" i="25"/>
  <c r="F46" i="23"/>
  <c r="H46" i="23"/>
  <c r="G46" i="25"/>
  <c r="G44" i="13"/>
  <c r="G45" i="13"/>
  <c r="I44" i="13"/>
  <c r="F44" i="25"/>
  <c r="H44" i="23"/>
  <c r="F46" i="24"/>
  <c r="H46" i="24"/>
  <c r="F45" i="25"/>
  <c r="H45" i="25"/>
  <c r="I45" i="13"/>
  <c r="I46" i="13"/>
  <c r="G44" i="27"/>
  <c r="G45" i="27"/>
  <c r="G46" i="27"/>
  <c r="G46" i="13"/>
  <c r="I44" i="27"/>
  <c r="F44" i="13"/>
  <c r="H44" i="25"/>
  <c r="F45" i="13"/>
  <c r="I45" i="27"/>
  <c r="I46" i="27"/>
  <c r="F44" i="27"/>
  <c r="F46" i="25"/>
  <c r="H46" i="25"/>
  <c r="H44" i="13"/>
  <c r="H44" i="27"/>
  <c r="F45" i="27"/>
  <c r="H45" i="27"/>
  <c r="H45" i="13"/>
  <c r="F46" i="13"/>
  <c r="H46" i="13"/>
  <c r="I39" i="25"/>
  <c r="I39" i="13"/>
  <c r="I39" i="27"/>
  <c r="F46" i="27"/>
  <c r="H46" i="27"/>
  <c r="G39" i="25"/>
  <c r="F39" i="25"/>
  <c r="H39" i="25"/>
  <c r="G39" i="13"/>
  <c r="G39" i="27"/>
  <c r="F39" i="27"/>
  <c r="H39" i="27"/>
  <c r="F39" i="13"/>
  <c r="H39" i="13"/>
</calcChain>
</file>

<file path=xl/sharedStrings.xml><?xml version="1.0" encoding="utf-8"?>
<sst xmlns="http://schemas.openxmlformats.org/spreadsheetml/2006/main" count="834" uniqueCount="92">
  <si>
    <t>EFT Payment Volumes</t>
  </si>
  <si>
    <t xml:space="preserve"> </t>
  </si>
  <si>
    <t>Total Volume</t>
  </si>
  <si>
    <t>No. of EFT</t>
  </si>
  <si>
    <t>% EFT</t>
  </si>
  <si>
    <t>No. of Checks</t>
  </si>
  <si>
    <t>Benefit Payments:</t>
  </si>
  <si>
    <t>Vendor Payments</t>
  </si>
  <si>
    <t>Miscellaneous Payments</t>
  </si>
  <si>
    <t xml:space="preserve">Tax Refund Payments </t>
  </si>
  <si>
    <t>Total</t>
  </si>
  <si>
    <t>ASAP Payments</t>
  </si>
  <si>
    <t>Salary Payments/Allotments</t>
  </si>
  <si>
    <t>FY 2020 Cumulative Payments Through September</t>
  </si>
  <si>
    <t>September 2020 Payments</t>
  </si>
  <si>
    <t>Comparison of Treasury Disbursed</t>
  </si>
  <si>
    <t>Treasury Disbursed Operations</t>
  </si>
  <si>
    <t>Total Non-Tax**</t>
  </si>
  <si>
    <t>DOL Black Lung</t>
  </si>
  <si>
    <t>*** DFAS is still considered a NTDO; therefore, the payments are not included in the Totals.</t>
  </si>
  <si>
    <t>EIP Payments*</t>
  </si>
  <si>
    <t>DFAS***</t>
  </si>
  <si>
    <t>* Totals include EIP daily which could include reissued payments.</t>
  </si>
  <si>
    <t>Total Non-EIP/CTC</t>
  </si>
  <si>
    <t>Advance Child Tax Credit (CTC)</t>
  </si>
  <si>
    <t>** Does not include EIP/CTC Totals</t>
  </si>
  <si>
    <t xml:space="preserve">October 2021 Payments </t>
  </si>
  <si>
    <t xml:space="preserve">October 2022 Payments </t>
  </si>
  <si>
    <t xml:space="preserve">FY 2022 Cumulative Payments Through October </t>
  </si>
  <si>
    <t xml:space="preserve">FY 2023 Cumulative Payments Through October </t>
  </si>
  <si>
    <t xml:space="preserve">November 2021 Payments </t>
  </si>
  <si>
    <t xml:space="preserve">November 2022 Payments </t>
  </si>
  <si>
    <t xml:space="preserve">FY 2022 Cumulative Payments Through November </t>
  </si>
  <si>
    <t xml:space="preserve">FY 2023 Cumulative Payments Through November </t>
  </si>
  <si>
    <t xml:space="preserve">December 2021 Payments </t>
  </si>
  <si>
    <t xml:space="preserve">December 2022 Payments </t>
  </si>
  <si>
    <t xml:space="preserve">FY 2022 Cumulative Payments Through December </t>
  </si>
  <si>
    <t xml:space="preserve">FY 2023 Cumulative Payments Through December </t>
  </si>
  <si>
    <t>January 2022 Payments</t>
  </si>
  <si>
    <t>January 2023 Payments</t>
  </si>
  <si>
    <t>FY 2022 Cumulative Payments Through January</t>
  </si>
  <si>
    <t>FY 2023 Cumulative Payments Through January</t>
  </si>
  <si>
    <t>February 2022 Payments</t>
  </si>
  <si>
    <t>February 2023 Payments</t>
  </si>
  <si>
    <t>FY 2022 Cumulative Payments Through February</t>
  </si>
  <si>
    <t>FY 2023 Cumulative Payments Through February</t>
  </si>
  <si>
    <t>March 2022 Payments</t>
  </si>
  <si>
    <t>March 2023 Payments</t>
  </si>
  <si>
    <t>FY 2022 Cumulative Payments Through March</t>
  </si>
  <si>
    <t>FY 2023 Cumulative Payments Through March</t>
  </si>
  <si>
    <t>September 2022 Payments</t>
  </si>
  <si>
    <t>September 2023 Payments</t>
  </si>
  <si>
    <t>FY 2022 Cumulative Payments Through September</t>
  </si>
  <si>
    <t>FY 2023 Cumulative Payments Through September</t>
  </si>
  <si>
    <t>August 2022 Payments</t>
  </si>
  <si>
    <t>August 2023 Payments</t>
  </si>
  <si>
    <t>FY 2022 Cumulative Payments Through August</t>
  </si>
  <si>
    <t>FY 2023 Cumulative Payments Through August</t>
  </si>
  <si>
    <t>July 2022 Payments</t>
  </si>
  <si>
    <t>July 2023 Payments</t>
  </si>
  <si>
    <t>FY 2022 Cumulative Payments Through July</t>
  </si>
  <si>
    <t>June 2022 Payments</t>
  </si>
  <si>
    <t>June 2023 Payments</t>
  </si>
  <si>
    <t>FY 2022 Cumulative Payments Through June</t>
  </si>
  <si>
    <t>FY 2023 Cumulative Payments Through June</t>
  </si>
  <si>
    <t>May 2022 Payments</t>
  </si>
  <si>
    <t>May 2023 Payments</t>
  </si>
  <si>
    <t>FY 2022 Cumulative Payments Through May</t>
  </si>
  <si>
    <t>FY 2023 Cumulative Payments Through May</t>
  </si>
  <si>
    <t>April 2022 Payments</t>
  </si>
  <si>
    <t>April 2023 Payments</t>
  </si>
  <si>
    <t>FY 2022 Cumulative Payments Through April</t>
  </si>
  <si>
    <t>FY 2023 Cumulative Payments Through April</t>
  </si>
  <si>
    <t>OPM</t>
  </si>
  <si>
    <t>RRB</t>
  </si>
  <si>
    <t>SSA</t>
  </si>
  <si>
    <t>SSI</t>
  </si>
  <si>
    <t>VA</t>
  </si>
  <si>
    <t xml:space="preserve">Subtotal </t>
  </si>
  <si>
    <t>SSI*****</t>
  </si>
  <si>
    <t>VA*****</t>
  </si>
  <si>
    <t xml:space="preserve">****SSI and VA monthly payments for October 2022 were processed with a payment date of September 30, due to October 1, 2022 falling on a Saturday.    </t>
  </si>
  <si>
    <t>SSI****</t>
  </si>
  <si>
    <t>VA****</t>
  </si>
  <si>
    <t xml:space="preserve">****SSI and VA payments for January 2023 were processed with a payment date of December 30, due to January 1, 2023 falling on a Sunday.  </t>
  </si>
  <si>
    <t xml:space="preserve">NOTE: </t>
  </si>
  <si>
    <t>Information on this table is based on payment data obtained from the Payment Information Repository.</t>
  </si>
  <si>
    <t>OFAS data before FY22 came from the Postage and Productivity Report (PPR+).</t>
  </si>
  <si>
    <t xml:space="preserve">**** SSI and VA payments for April 2023 were processed with a payment date of March 31, due to April 1, 2023 falling on a Saturday.  </t>
  </si>
  <si>
    <t xml:space="preserve">**** SSI and VA payments for July 2023 were processed with a payment date of June 30, due to July 1, 2023 falling on a Saturday.  </t>
  </si>
  <si>
    <t>FY 2023 Cumulative Payments Through July</t>
  </si>
  <si>
    <t xml:space="preserve">**** SSI and VA payments for October 2023 were processed with a payment date of September 29, 2023 due to October 1, 2023 falling on a Sunday.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</si>
</sst>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mm\ yyyy"/>
    <numFmt numFmtId="165" formatCode="0.0%"/>
    <numFmt numFmtId="166" formatCode="_(* #,##0_);_(* \(#,##0\);_(* &quot;-&quot;??_);_(@_)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Times New Roman"/>
      <family val="1"/>
    </font>
    <font>
      <sz val="12"/>
      <name val="TimesNewRomanPS"/>
      <family val="1"/>
    </font>
    <font>
      <b/>
      <sz val="3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sz val="12"/>
      <color indexed="9"/>
      <name val="TimesNewRomanPS"/>
      <family val="1"/>
    </font>
    <font>
      <sz val="12"/>
      <color indexed="9"/>
      <name val="Arial MT"/>
    </font>
    <font>
      <b/>
      <sz val="18"/>
      <name val="Times New Roman"/>
      <family val="1"/>
    </font>
    <font>
      <b/>
      <i/>
      <sz val="2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color indexed="10"/>
      <name val="Times New Roman"/>
      <family val="1"/>
    </font>
    <font>
      <b/>
      <sz val="12"/>
      <name val="TimesNewRomanPS"/>
      <family val="1"/>
    </font>
    <font>
      <sz val="16"/>
      <name val="TimesNewRomanPS"/>
      <family val="1"/>
    </font>
    <font>
      <sz val="10"/>
      <name val="Arial"/>
      <family val="2"/>
    </font>
    <font>
      <b/>
      <sz val="12"/>
      <name val="Times New Roman"/>
      <family val="1"/>
    </font>
    <font>
      <sz val="16"/>
      <name val="TimesNewRomanPS"/>
    </font>
    <font>
      <b/>
      <i/>
      <sz val="14"/>
      <name val="Arial"/>
      <family val="2"/>
    </font>
    <font>
      <b/>
      <sz val="12"/>
      <name val="Arial MT"/>
      <family val="2"/>
    </font>
    <font>
      <b/>
      <sz val="12"/>
      <color rgb="FFFF0000"/>
      <name val="TimesNewRomanPS"/>
    </font>
    <font>
      <b/>
      <sz val="16"/>
      <color theme="1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double">
        <color indexed="8"/>
      </right>
      <top style="thick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64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ck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8" fillId="0" borderId="0"/>
  </cellStyleXfs>
  <cellXfs count="293">
    <xf numFmtId="0" fontId="0" fillId="0" borderId="0" xfId="0"/>
    <xf numFmtId="37" fontId="5" fillId="0" borderId="0" xfId="0" applyNumberFormat="1" applyFont="1" applyAlignment="1" applyProtection="1">
      <alignment horizontal="left"/>
    </xf>
    <xf numFmtId="37" fontId="5" fillId="0" borderId="0" xfId="0" applyNumberFormat="1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7" fillId="0" borderId="0" xfId="0" applyFont="1" applyProtection="1"/>
    <xf numFmtId="0" fontId="7" fillId="0" borderId="0" xfId="0" applyFont="1" applyAlignment="1" applyProtection="1">
      <alignment horizontal="centerContinuous"/>
    </xf>
    <xf numFmtId="37" fontId="5" fillId="0" borderId="0" xfId="0" applyNumberFormat="1" applyFont="1" applyProtection="1"/>
    <xf numFmtId="37" fontId="9" fillId="0" borderId="0" xfId="0" applyNumberFormat="1" applyFont="1" applyFill="1" applyProtection="1"/>
    <xf numFmtId="0" fontId="10" fillId="0" borderId="0" xfId="0" applyFont="1" applyFill="1"/>
    <xf numFmtId="17" fontId="12" fillId="0" borderId="0" xfId="0" applyNumberFormat="1" applyFont="1" applyBorder="1" applyAlignment="1" applyProtection="1">
      <alignment horizontal="center" vertical="center"/>
    </xf>
    <xf numFmtId="37" fontId="9" fillId="0" borderId="0" xfId="0" applyNumberFormat="1" applyFont="1" applyFill="1" applyAlignment="1" applyProtection="1">
      <alignment horizontal="left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left" wrapText="1"/>
    </xf>
    <xf numFmtId="37" fontId="14" fillId="0" borderId="0" xfId="0" applyNumberFormat="1" applyFont="1" applyBorder="1" applyProtection="1"/>
    <xf numFmtId="0" fontId="5" fillId="0" borderId="0" xfId="0" applyFont="1" applyProtection="1"/>
    <xf numFmtId="0" fontId="13" fillId="0" borderId="15" xfId="0" applyFont="1" applyBorder="1" applyProtection="1"/>
    <xf numFmtId="37" fontId="15" fillId="0" borderId="0" xfId="0" applyNumberFormat="1" applyFont="1" applyBorder="1" applyProtection="1"/>
    <xf numFmtId="0" fontId="5" fillId="0" borderId="0" xfId="0" applyFont="1" applyAlignment="1" applyProtection="1">
      <alignment horizontal="left"/>
    </xf>
    <xf numFmtId="37" fontId="16" fillId="0" borderId="0" xfId="0" applyNumberFormat="1" applyFont="1" applyProtection="1"/>
    <xf numFmtId="37" fontId="0" fillId="0" borderId="0" xfId="0" applyNumberFormat="1"/>
    <xf numFmtId="37" fontId="17" fillId="0" borderId="0" xfId="0" applyNumberFormat="1" applyFont="1" applyAlignment="1" applyProtection="1">
      <alignment horizontal="left"/>
    </xf>
    <xf numFmtId="0" fontId="13" fillId="0" borderId="21" xfId="0" applyFont="1" applyBorder="1" applyProtection="1"/>
    <xf numFmtId="0" fontId="13" fillId="0" borderId="27" xfId="0" applyFont="1" applyBorder="1" applyAlignment="1" applyProtection="1">
      <alignment horizontal="left"/>
    </xf>
    <xf numFmtId="37" fontId="5" fillId="0" borderId="0" xfId="0" applyNumberFormat="1" applyFont="1" applyFill="1" applyAlignment="1" applyProtection="1">
      <alignment horizontal="left"/>
    </xf>
    <xf numFmtId="0" fontId="11" fillId="0" borderId="27" xfId="0" applyFont="1" applyBorder="1" applyProtection="1"/>
    <xf numFmtId="37" fontId="13" fillId="0" borderId="0" xfId="0" applyNumberFormat="1" applyFont="1" applyBorder="1" applyProtection="1"/>
    <xf numFmtId="166" fontId="13" fillId="0" borderId="22" xfId="1" applyNumberFormat="1" applyFont="1" applyBorder="1" applyProtection="1"/>
    <xf numFmtId="0" fontId="11" fillId="2" borderId="27" xfId="0" applyFont="1" applyFill="1" applyBorder="1" applyProtection="1"/>
    <xf numFmtId="37" fontId="13" fillId="2" borderId="28" xfId="0" applyNumberFormat="1" applyFont="1" applyFill="1" applyBorder="1" applyProtection="1"/>
    <xf numFmtId="37" fontId="13" fillId="2" borderId="31" xfId="0" applyNumberFormat="1" applyFont="1" applyFill="1" applyBorder="1" applyProtection="1"/>
    <xf numFmtId="165" fontId="13" fillId="2" borderId="24" xfId="0" applyNumberFormat="1" applyFont="1" applyFill="1" applyBorder="1" applyProtection="1"/>
    <xf numFmtId="37" fontId="13" fillId="2" borderId="30" xfId="0" applyNumberFormat="1" applyFont="1" applyFill="1" applyBorder="1" applyProtection="1"/>
    <xf numFmtId="37" fontId="19" fillId="0" borderId="0" xfId="0" applyNumberFormat="1" applyFont="1" applyProtection="1"/>
    <xf numFmtId="37" fontId="16" fillId="0" borderId="0" xfId="0" applyNumberFormat="1" applyFont="1" applyAlignment="1" applyProtection="1">
      <alignment horizontal="left"/>
    </xf>
    <xf numFmtId="0" fontId="19" fillId="0" borderId="0" xfId="0" applyFont="1" applyProtection="1"/>
    <xf numFmtId="17" fontId="8" fillId="0" borderId="0" xfId="0" applyNumberFormat="1" applyFont="1" applyBorder="1" applyAlignment="1" applyProtection="1">
      <alignment horizontal="center" vertical="center" wrapText="1"/>
    </xf>
    <xf numFmtId="166" fontId="13" fillId="0" borderId="13" xfId="1" applyNumberFormat="1" applyFont="1" applyBorder="1" applyProtection="1"/>
    <xf numFmtId="166" fontId="13" fillId="0" borderId="14" xfId="1" applyNumberFormat="1" applyFont="1" applyBorder="1" applyProtection="1"/>
    <xf numFmtId="166" fontId="13" fillId="0" borderId="0" xfId="1" applyNumberFormat="1" applyFont="1" applyBorder="1" applyProtection="1"/>
    <xf numFmtId="0" fontId="0" fillId="0" borderId="0" xfId="0" applyProtection="1"/>
    <xf numFmtId="9" fontId="5" fillId="0" borderId="0" xfId="0" applyNumberFormat="1" applyFont="1" applyBorder="1" applyProtection="1"/>
    <xf numFmtId="9" fontId="16" fillId="0" borderId="0" xfId="0" applyNumberFormat="1" applyFont="1" applyBorder="1" applyProtection="1"/>
    <xf numFmtId="166" fontId="16" fillId="0" borderId="0" xfId="1" applyNumberFormat="1" applyFont="1" applyBorder="1" applyProtection="1"/>
    <xf numFmtId="0" fontId="0" fillId="0" borderId="0" xfId="0" applyBorder="1" applyProtection="1"/>
    <xf numFmtId="9" fontId="21" fillId="0" borderId="0" xfId="0" applyNumberFormat="1" applyFont="1" applyBorder="1" applyProtection="1"/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/>
    </xf>
    <xf numFmtId="37" fontId="5" fillId="0" borderId="0" xfId="0" applyNumberFormat="1" applyFont="1" applyBorder="1" applyProtection="1"/>
    <xf numFmtId="37" fontId="16" fillId="0" borderId="0" xfId="0" applyNumberFormat="1" applyFont="1" applyBorder="1" applyProtection="1"/>
    <xf numFmtId="37" fontId="23" fillId="0" borderId="0" xfId="0" applyNumberFormat="1" applyFont="1" applyAlignment="1" applyProtection="1">
      <alignment horizontal="left"/>
    </xf>
    <xf numFmtId="0" fontId="13" fillId="3" borderId="21" xfId="0" applyFont="1" applyFill="1" applyBorder="1" applyProtection="1"/>
    <xf numFmtId="37" fontId="13" fillId="3" borderId="25" xfId="0" applyNumberFormat="1" applyFont="1" applyFill="1" applyBorder="1" applyProtection="1"/>
    <xf numFmtId="37" fontId="13" fillId="3" borderId="27" xfId="0" applyNumberFormat="1" applyFont="1" applyFill="1" applyBorder="1" applyProtection="1"/>
    <xf numFmtId="37" fontId="13" fillId="3" borderId="28" xfId="0" applyNumberFormat="1" applyFont="1" applyFill="1" applyBorder="1" applyProtection="1"/>
    <xf numFmtId="37" fontId="13" fillId="3" borderId="13" xfId="0" applyNumberFormat="1" applyFont="1" applyFill="1" applyBorder="1" applyProtection="1"/>
    <xf numFmtId="165" fontId="13" fillId="3" borderId="24" xfId="0" applyNumberFormat="1" applyFont="1" applyFill="1" applyBorder="1" applyProtection="1"/>
    <xf numFmtId="0" fontId="11" fillId="4" borderId="27" xfId="0" applyFont="1" applyFill="1" applyBorder="1" applyProtection="1"/>
    <xf numFmtId="37" fontId="13" fillId="4" borderId="28" xfId="0" applyNumberFormat="1" applyFont="1" applyFill="1" applyBorder="1" applyProtection="1"/>
    <xf numFmtId="37" fontId="13" fillId="4" borderId="3" xfId="0" applyNumberFormat="1" applyFont="1" applyFill="1" applyBorder="1" applyProtection="1"/>
    <xf numFmtId="165" fontId="13" fillId="4" borderId="24" xfId="0" applyNumberFormat="1" applyFont="1" applyFill="1" applyBorder="1" applyProtection="1"/>
    <xf numFmtId="0" fontId="4" fillId="0" borderId="0" xfId="0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0" fontId="0" fillId="0" borderId="0" xfId="0" applyAlignment="1">
      <alignment wrapText="1"/>
    </xf>
    <xf numFmtId="0" fontId="4" fillId="0" borderId="0" xfId="0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0" fontId="24" fillId="0" borderId="15" xfId="0" applyFont="1" applyBorder="1" applyAlignment="1" applyProtection="1">
      <alignment horizontal="left" indent="2"/>
    </xf>
    <xf numFmtId="37" fontId="5" fillId="0" borderId="0" xfId="0" applyNumberFormat="1" applyFont="1"/>
    <xf numFmtId="37" fontId="5" fillId="0" borderId="0" xfId="0" applyNumberFormat="1" applyFont="1" applyAlignment="1">
      <alignment horizontal="left"/>
    </xf>
    <xf numFmtId="9" fontId="16" fillId="0" borderId="0" xfId="0" applyNumberFormat="1" applyFont="1"/>
    <xf numFmtId="0" fontId="16" fillId="0" borderId="0" xfId="0" applyFont="1"/>
    <xf numFmtId="37" fontId="16" fillId="0" borderId="0" xfId="0" applyNumberFormat="1" applyFont="1"/>
    <xf numFmtId="9" fontId="5" fillId="0" borderId="0" xfId="0" applyNumberFormat="1" applyFont="1"/>
    <xf numFmtId="0" fontId="5" fillId="0" borderId="0" xfId="0" applyFont="1"/>
    <xf numFmtId="0" fontId="16" fillId="0" borderId="0" xfId="0" applyFont="1" applyAlignment="1">
      <alignment horizontal="center"/>
    </xf>
    <xf numFmtId="9" fontId="21" fillId="0" borderId="0" xfId="0" applyNumberFormat="1" applyFont="1"/>
    <xf numFmtId="0" fontId="10" fillId="0" borderId="0" xfId="0" applyFont="1"/>
    <xf numFmtId="37" fontId="13" fillId="2" borderId="30" xfId="0" applyNumberFormat="1" applyFont="1" applyFill="1" applyBorder="1"/>
    <xf numFmtId="165" fontId="13" fillId="2" borderId="24" xfId="0" applyNumberFormat="1" applyFont="1" applyFill="1" applyBorder="1"/>
    <xf numFmtId="37" fontId="13" fillId="2" borderId="31" xfId="0" applyNumberFormat="1" applyFont="1" applyFill="1" applyBorder="1"/>
    <xf numFmtId="37" fontId="13" fillId="2" borderId="28" xfId="0" applyNumberFormat="1" applyFont="1" applyFill="1" applyBorder="1"/>
    <xf numFmtId="165" fontId="13" fillId="0" borderId="24" xfId="0" applyNumberFormat="1" applyFont="1" applyBorder="1"/>
    <xf numFmtId="37" fontId="13" fillId="0" borderId="0" xfId="0" applyNumberFormat="1" applyFont="1"/>
    <xf numFmtId="37" fontId="13" fillId="4" borderId="12" xfId="0" applyNumberFormat="1" applyFont="1" applyFill="1" applyBorder="1"/>
    <xf numFmtId="165" fontId="13" fillId="4" borderId="24" xfId="0" applyNumberFormat="1" applyFont="1" applyFill="1" applyBorder="1"/>
    <xf numFmtId="37" fontId="13" fillId="4" borderId="13" xfId="0" applyNumberFormat="1" applyFont="1" applyFill="1" applyBorder="1"/>
    <xf numFmtId="37" fontId="13" fillId="4" borderId="22" xfId="0" applyNumberFormat="1" applyFont="1" applyFill="1" applyBorder="1"/>
    <xf numFmtId="37" fontId="13" fillId="0" borderId="37" xfId="0" applyNumberFormat="1" applyFont="1" applyBorder="1"/>
    <xf numFmtId="37" fontId="13" fillId="0" borderId="28" xfId="0" applyNumberFormat="1" applyFont="1" applyBorder="1"/>
    <xf numFmtId="37" fontId="14" fillId="0" borderId="0" xfId="0" applyNumberFormat="1" applyFont="1"/>
    <xf numFmtId="37" fontId="14" fillId="0" borderId="27" xfId="0" applyNumberFormat="1" applyFont="1" applyBorder="1"/>
    <xf numFmtId="165" fontId="14" fillId="0" borderId="24" xfId="0" applyNumberFormat="1" applyFont="1" applyBorder="1"/>
    <xf numFmtId="37" fontId="14" fillId="0" borderId="25" xfId="0" applyNumberFormat="1" applyFont="1" applyBorder="1"/>
    <xf numFmtId="37" fontId="14" fillId="0" borderId="28" xfId="0" applyNumberFormat="1" applyFont="1" applyBorder="1"/>
    <xf numFmtId="165" fontId="14" fillId="0" borderId="25" xfId="0" applyNumberFormat="1" applyFont="1" applyBorder="1"/>
    <xf numFmtId="37" fontId="14" fillId="0" borderId="11" xfId="0" applyNumberFormat="1" applyFont="1" applyBorder="1"/>
    <xf numFmtId="37" fontId="14" fillId="0" borderId="22" xfId="0" applyNumberFormat="1" applyFont="1" applyBorder="1"/>
    <xf numFmtId="37" fontId="13" fillId="3" borderId="27" xfId="0" applyNumberFormat="1" applyFont="1" applyFill="1" applyBorder="1"/>
    <xf numFmtId="165" fontId="13" fillId="3" borderId="24" xfId="0" applyNumberFormat="1" applyFont="1" applyFill="1" applyBorder="1"/>
    <xf numFmtId="37" fontId="13" fillId="3" borderId="25" xfId="0" applyNumberFormat="1" applyFont="1" applyFill="1" applyBorder="1"/>
    <xf numFmtId="37" fontId="13" fillId="3" borderId="28" xfId="0" applyNumberFormat="1" applyFont="1" applyFill="1" applyBorder="1"/>
    <xf numFmtId="37" fontId="14" fillId="0" borderId="15" xfId="0" applyNumberFormat="1" applyFont="1" applyBorder="1"/>
    <xf numFmtId="165" fontId="14" fillId="0" borderId="11" xfId="0" applyNumberFormat="1" applyFont="1" applyBorder="1"/>
    <xf numFmtId="37" fontId="14" fillId="0" borderId="16" xfId="0" applyNumberFormat="1" applyFont="1" applyBorder="1"/>
    <xf numFmtId="0" fontId="5" fillId="0" borderId="0" xfId="0" applyFont="1" applyAlignment="1">
      <alignment horizontal="left"/>
    </xf>
    <xf numFmtId="37" fontId="15" fillId="0" borderId="0" xfId="0" applyNumberFormat="1" applyFont="1"/>
    <xf numFmtId="37" fontId="15" fillId="0" borderId="19" xfId="0" applyNumberFormat="1" applyFont="1" applyBorder="1"/>
    <xf numFmtId="165" fontId="14" fillId="0" borderId="18" xfId="0" applyNumberFormat="1" applyFont="1" applyBorder="1"/>
    <xf numFmtId="37" fontId="15" fillId="0" borderId="18" xfId="0" applyNumberFormat="1" applyFont="1" applyBorder="1"/>
    <xf numFmtId="37" fontId="14" fillId="0" borderId="9" xfId="0" applyNumberFormat="1" applyFont="1" applyBorder="1"/>
    <xf numFmtId="165" fontId="14" fillId="0" borderId="13" xfId="0" applyNumberFormat="1" applyFont="1" applyBorder="1"/>
    <xf numFmtId="37" fontId="14" fillId="0" borderId="13" xfId="0" applyNumberFormat="1" applyFont="1" applyBorder="1"/>
    <xf numFmtId="37" fontId="14" fillId="0" borderId="35" xfId="0" applyNumberFormat="1" applyFont="1" applyBorder="1"/>
    <xf numFmtId="37" fontId="16" fillId="0" borderId="0" xfId="0" applyNumberFormat="1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17" fontId="13" fillId="0" borderId="32" xfId="0" applyNumberFormat="1" applyFont="1" applyBorder="1" applyAlignment="1">
      <alignment horizontal="center" vertical="center" wrapText="1"/>
    </xf>
    <xf numFmtId="17" fontId="8" fillId="0" borderId="0" xfId="0" applyNumberFormat="1" applyFont="1" applyAlignment="1">
      <alignment horizontal="center" vertical="center" wrapText="1"/>
    </xf>
    <xf numFmtId="37" fontId="19" fillId="0" borderId="0" xfId="0" applyNumberFormat="1" applyFont="1"/>
    <xf numFmtId="37" fontId="13" fillId="0" borderId="30" xfId="0" applyNumberFormat="1" applyFont="1" applyBorder="1"/>
    <xf numFmtId="37" fontId="13" fillId="0" borderId="31" xfId="0" applyNumberFormat="1" applyFont="1" applyBorder="1"/>
    <xf numFmtId="37" fontId="13" fillId="0" borderId="29" xfId="0" applyNumberFormat="1" applyFont="1" applyBorder="1"/>
    <xf numFmtId="37" fontId="14" fillId="0" borderId="14" xfId="0" applyNumberFormat="1" applyFont="1" applyBorder="1"/>
    <xf numFmtId="37" fontId="23" fillId="0" borderId="0" xfId="0" applyNumberFormat="1" applyFont="1" applyAlignment="1">
      <alignment horizontal="left"/>
    </xf>
    <xf numFmtId="37" fontId="14" fillId="0" borderId="21" xfId="0" applyNumberFormat="1" applyFont="1" applyBorder="1"/>
    <xf numFmtId="37" fontId="14" fillId="0" borderId="20" xfId="0" applyNumberFormat="1" applyFont="1" applyBorder="1"/>
    <xf numFmtId="37" fontId="14" fillId="0" borderId="18" xfId="0" applyNumberFormat="1" applyFont="1" applyBorder="1"/>
    <xf numFmtId="37" fontId="17" fillId="0" borderId="0" xfId="0" applyNumberFormat="1" applyFont="1" applyAlignment="1">
      <alignment horizontal="left"/>
    </xf>
    <xf numFmtId="37" fontId="14" fillId="0" borderId="17" xfId="0" applyNumberFormat="1" applyFont="1" applyBorder="1"/>
    <xf numFmtId="37" fontId="14" fillId="0" borderId="10" xfId="0" applyNumberFormat="1" applyFont="1" applyBorder="1"/>
    <xf numFmtId="37" fontId="9" fillId="0" borderId="0" xfId="0" applyNumberFormat="1" applyFont="1" applyAlignment="1">
      <alignment horizontal="left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" fontId="12" fillId="0" borderId="0" xfId="0" applyNumberFormat="1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Continuous"/>
    </xf>
    <xf numFmtId="37" fontId="5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13" fillId="4" borderId="46" xfId="0" applyNumberFormat="1" applyFont="1" applyFill="1" applyBorder="1" applyProtection="1"/>
    <xf numFmtId="37" fontId="5" fillId="0" borderId="0" xfId="0" applyNumberFormat="1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10" fillId="0" borderId="0" xfId="0" applyFont="1" applyFill="1" applyProtection="1">
      <protection locked="0"/>
    </xf>
    <xf numFmtId="37" fontId="14" fillId="0" borderId="0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37" fontId="16" fillId="0" borderId="0" xfId="0" applyNumberFormat="1" applyFont="1" applyProtection="1">
      <protection locked="0"/>
    </xf>
    <xf numFmtId="0" fontId="11" fillId="0" borderId="27" xfId="0" applyFont="1" applyBorder="1" applyProtection="1">
      <protection locked="0"/>
    </xf>
    <xf numFmtId="37" fontId="13" fillId="0" borderId="0" xfId="0" applyNumberFormat="1" applyFont="1" applyBorder="1" applyProtection="1">
      <protection locked="0"/>
    </xf>
    <xf numFmtId="37" fontId="13" fillId="2" borderId="31" xfId="0" applyNumberFormat="1" applyFont="1" applyFill="1" applyBorder="1" applyProtection="1">
      <protection locked="0"/>
    </xf>
    <xf numFmtId="37" fontId="13" fillId="2" borderId="30" xfId="0" applyNumberFormat="1" applyFont="1" applyFill="1" applyBorder="1" applyProtection="1">
      <protection locked="0"/>
    </xf>
    <xf numFmtId="37" fontId="19" fillId="0" borderId="0" xfId="0" applyNumberFormat="1" applyFont="1" applyProtection="1">
      <protection locked="0"/>
    </xf>
    <xf numFmtId="166" fontId="16" fillId="0" borderId="0" xfId="1" applyNumberFormat="1" applyFont="1" applyBorder="1" applyProtection="1">
      <protection locked="0"/>
    </xf>
    <xf numFmtId="9" fontId="16" fillId="0" borderId="0" xfId="0" applyNumberFormat="1" applyFont="1" applyBorder="1" applyProtection="1">
      <protection locked="0"/>
    </xf>
    <xf numFmtId="9" fontId="21" fillId="0" borderId="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Protection="1">
      <protection locked="0"/>
    </xf>
    <xf numFmtId="37" fontId="5" fillId="0" borderId="0" xfId="0" applyNumberFormat="1" applyFont="1" applyBorder="1" applyProtection="1">
      <protection locked="0"/>
    </xf>
    <xf numFmtId="9" fontId="5" fillId="0" borderId="0" xfId="0" applyNumberFormat="1" applyFont="1" applyBorder="1" applyProtection="1">
      <protection locked="0"/>
    </xf>
    <xf numFmtId="0" fontId="5" fillId="0" borderId="0" xfId="0" applyFont="1" applyBorder="1" applyProtection="1">
      <protection locked="0"/>
    </xf>
    <xf numFmtId="37" fontId="16" fillId="0" borderId="0" xfId="0" applyNumberFormat="1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14" fillId="0" borderId="0" xfId="0" applyFont="1" applyProtection="1">
      <protection locked="0"/>
    </xf>
    <xf numFmtId="37" fontId="13" fillId="2" borderId="46" xfId="0" applyNumberFormat="1" applyFont="1" applyFill="1" applyBorder="1" applyProtection="1"/>
    <xf numFmtId="37" fontId="13" fillId="3" borderId="21" xfId="0" applyNumberFormat="1" applyFont="1" applyFill="1" applyBorder="1" applyProtection="1"/>
    <xf numFmtId="0" fontId="14" fillId="0" borderId="0" xfId="0" applyFont="1"/>
    <xf numFmtId="0" fontId="0" fillId="0" borderId="0" xfId="0" applyAlignment="1">
      <alignment wrapText="1"/>
    </xf>
    <xf numFmtId="165" fontId="5" fillId="0" borderId="0" xfId="4" applyNumberFormat="1" applyFont="1" applyProtection="1"/>
    <xf numFmtId="10" fontId="5" fillId="0" borderId="0" xfId="4" applyNumberFormat="1" applyFont="1" applyProtection="1"/>
    <xf numFmtId="165" fontId="0" fillId="0" borderId="0" xfId="4" applyNumberFormat="1" applyFont="1"/>
    <xf numFmtId="0" fontId="20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37" fontId="14" fillId="0" borderId="10" xfId="0" applyNumberFormat="1" applyFont="1" applyFill="1" applyBorder="1" applyProtection="1"/>
    <xf numFmtId="37" fontId="14" fillId="0" borderId="13" xfId="0" applyNumberFormat="1" applyFont="1" applyFill="1" applyBorder="1" applyProtection="1"/>
    <xf numFmtId="165" fontId="14" fillId="0" borderId="13" xfId="0" applyNumberFormat="1" applyFont="1" applyFill="1" applyBorder="1" applyProtection="1"/>
    <xf numFmtId="37" fontId="14" fillId="0" borderId="14" xfId="0" applyNumberFormat="1" applyFont="1" applyFill="1" applyBorder="1" applyProtection="1"/>
    <xf numFmtId="37" fontId="14" fillId="0" borderId="17" xfId="0" applyNumberFormat="1" applyFont="1" applyFill="1" applyBorder="1" applyProtection="1">
      <protection locked="0"/>
    </xf>
    <xf numFmtId="37" fontId="15" fillId="0" borderId="18" xfId="0" applyNumberFormat="1" applyFont="1" applyFill="1" applyBorder="1" applyProtection="1">
      <protection locked="0"/>
    </xf>
    <xf numFmtId="165" fontId="14" fillId="0" borderId="18" xfId="0" applyNumberFormat="1" applyFont="1" applyFill="1" applyBorder="1" applyProtection="1">
      <protection locked="0"/>
    </xf>
    <xf numFmtId="37" fontId="15" fillId="0" borderId="19" xfId="0" applyNumberFormat="1" applyFont="1" applyFill="1" applyBorder="1" applyProtection="1">
      <protection locked="0"/>
    </xf>
    <xf numFmtId="37" fontId="14" fillId="0" borderId="16" xfId="0" applyNumberFormat="1" applyFont="1" applyFill="1" applyBorder="1" applyProtection="1"/>
    <xf numFmtId="37" fontId="14" fillId="0" borderId="18" xfId="0" applyNumberFormat="1" applyFont="1" applyFill="1" applyBorder="1" applyProtection="1"/>
    <xf numFmtId="165" fontId="14" fillId="0" borderId="11" xfId="0" applyNumberFormat="1" applyFont="1" applyFill="1" applyBorder="1" applyProtection="1"/>
    <xf numFmtId="37" fontId="14" fillId="0" borderId="20" xfId="0" applyNumberFormat="1" applyFont="1" applyFill="1" applyBorder="1" applyProtection="1"/>
    <xf numFmtId="37" fontId="14" fillId="0" borderId="22" xfId="0" applyNumberFormat="1" applyFont="1" applyFill="1" applyBorder="1" applyProtection="1"/>
    <xf numFmtId="165" fontId="14" fillId="0" borderId="24" xfId="0" applyNumberFormat="1" applyFont="1" applyFill="1" applyBorder="1" applyProtection="1"/>
    <xf numFmtId="37" fontId="14" fillId="0" borderId="21" xfId="0" applyNumberFormat="1" applyFont="1" applyFill="1" applyBorder="1" applyProtection="1"/>
    <xf numFmtId="37" fontId="14" fillId="0" borderId="28" xfId="0" applyNumberFormat="1" applyFont="1" applyFill="1" applyBorder="1" applyProtection="1"/>
    <xf numFmtId="37" fontId="13" fillId="0" borderId="28" xfId="0" applyNumberFormat="1" applyFont="1" applyFill="1" applyBorder="1" applyProtection="1"/>
    <xf numFmtId="37" fontId="13" fillId="0" borderId="29" xfId="0" applyNumberFormat="1" applyFont="1" applyFill="1" applyBorder="1" applyProtection="1"/>
    <xf numFmtId="165" fontId="13" fillId="0" borderId="24" xfId="0" applyNumberFormat="1" applyFont="1" applyFill="1" applyBorder="1" applyProtection="1"/>
    <xf numFmtId="37" fontId="13" fillId="0" borderId="45" xfId="0" applyNumberFormat="1" applyFont="1" applyFill="1" applyBorder="1" applyProtection="1"/>
    <xf numFmtId="37" fontId="13" fillId="0" borderId="31" xfId="0" applyNumberFormat="1" applyFont="1" applyFill="1" applyBorder="1" applyProtection="1"/>
    <xf numFmtId="37" fontId="13" fillId="0" borderId="46" xfId="0" applyNumberFormat="1" applyFont="1" applyFill="1" applyBorder="1" applyProtection="1"/>
    <xf numFmtId="17" fontId="1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3" xfId="0" applyFont="1" applyFill="1" applyBorder="1" applyAlignment="1" applyProtection="1">
      <alignment horizontal="center" vertical="center" wrapText="1"/>
      <protection locked="0"/>
    </xf>
    <xf numFmtId="0" fontId="13" fillId="0" borderId="34" xfId="0" applyFont="1" applyFill="1" applyBorder="1" applyAlignment="1" applyProtection="1">
      <alignment horizontal="center" vertical="center" wrapText="1"/>
      <protection locked="0"/>
    </xf>
    <xf numFmtId="37" fontId="14" fillId="0" borderId="35" xfId="0" applyNumberFormat="1" applyFont="1" applyFill="1" applyBorder="1" applyProtection="1"/>
    <xf numFmtId="37" fontId="14" fillId="0" borderId="9" xfId="0" applyNumberFormat="1" applyFont="1" applyFill="1" applyBorder="1" applyProtection="1"/>
    <xf numFmtId="37" fontId="14" fillId="0" borderId="16" xfId="0" applyNumberFormat="1" applyFont="1" applyFill="1" applyBorder="1" applyProtection="1">
      <protection locked="0"/>
    </xf>
    <xf numFmtId="37" fontId="14" fillId="0" borderId="11" xfId="0" applyNumberFormat="1" applyFont="1" applyFill="1" applyBorder="1" applyProtection="1"/>
    <xf numFmtId="37" fontId="14" fillId="0" borderId="15" xfId="0" applyNumberFormat="1" applyFont="1" applyFill="1" applyBorder="1" applyProtection="1"/>
    <xf numFmtId="37" fontId="14" fillId="0" borderId="25" xfId="0" applyNumberFormat="1" applyFont="1" applyFill="1" applyBorder="1" applyProtection="1"/>
    <xf numFmtId="37" fontId="14" fillId="0" borderId="27" xfId="0" applyNumberFormat="1" applyFont="1" applyFill="1" applyBorder="1" applyProtection="1"/>
    <xf numFmtId="37" fontId="13" fillId="0" borderId="37" xfId="0" applyNumberFormat="1" applyFont="1" applyFill="1" applyBorder="1" applyProtection="1"/>
    <xf numFmtId="37" fontId="13" fillId="0" borderId="27" xfId="0" applyNumberFormat="1" applyFont="1" applyFill="1" applyBorder="1" applyProtection="1"/>
    <xf numFmtId="0" fontId="13" fillId="0" borderId="15" xfId="0" applyFont="1" applyBorder="1" applyAlignment="1" applyProtection="1">
      <alignment horizontal="left" indent="2"/>
    </xf>
    <xf numFmtId="0" fontId="13" fillId="0" borderId="21" xfId="0" applyFont="1" applyBorder="1" applyAlignment="1" applyProtection="1">
      <alignment horizontal="left" indent="2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37" fontId="14" fillId="0" borderId="17" xfId="0" applyNumberFormat="1" applyFont="1" applyFill="1" applyBorder="1" applyProtection="1"/>
    <xf numFmtId="37" fontId="15" fillId="0" borderId="18" xfId="0" applyNumberFormat="1" applyFont="1" applyFill="1" applyBorder="1" applyProtection="1"/>
    <xf numFmtId="165" fontId="14" fillId="0" borderId="18" xfId="0" applyNumberFormat="1" applyFont="1" applyFill="1" applyBorder="1" applyProtection="1"/>
    <xf numFmtId="37" fontId="15" fillId="0" borderId="19" xfId="0" applyNumberFormat="1" applyFont="1" applyFill="1" applyBorder="1" applyProtection="1"/>
    <xf numFmtId="37" fontId="13" fillId="0" borderId="30" xfId="0" applyNumberFormat="1" applyFont="1" applyFill="1" applyBorder="1" applyProtection="1"/>
    <xf numFmtId="17" fontId="13" fillId="0" borderId="32" xfId="0" applyNumberFormat="1" applyFont="1" applyFill="1" applyBorder="1" applyAlignment="1" applyProtection="1">
      <alignment horizontal="center" vertical="center" wrapText="1"/>
    </xf>
    <xf numFmtId="0" fontId="13" fillId="0" borderId="33" xfId="0" applyFont="1" applyFill="1" applyBorder="1" applyAlignment="1" applyProtection="1">
      <alignment horizontal="center" vertical="center" wrapText="1"/>
    </xf>
    <xf numFmtId="0" fontId="13" fillId="0" borderId="34" xfId="0" applyFont="1" applyFill="1" applyBorder="1" applyAlignment="1" applyProtection="1">
      <alignment horizontal="center" vertical="center" wrapText="1"/>
    </xf>
    <xf numFmtId="37" fontId="15" fillId="0" borderId="15" xfId="0" applyNumberFormat="1" applyFont="1" applyFill="1" applyBorder="1" applyProtection="1"/>
    <xf numFmtId="165" fontId="14" fillId="0" borderId="25" xfId="0" applyNumberFormat="1" applyFont="1" applyFill="1" applyBorder="1" applyProtection="1"/>
    <xf numFmtId="37" fontId="14" fillId="0" borderId="42" xfId="0" applyNumberFormat="1" applyFont="1" applyFill="1" applyBorder="1" applyProtection="1"/>
    <xf numFmtId="37" fontId="14" fillId="0" borderId="36" xfId="0" applyNumberFormat="1" applyFont="1" applyFill="1" applyBorder="1" applyProtection="1"/>
    <xf numFmtId="165" fontId="14" fillId="0" borderId="12" xfId="0" applyNumberFormat="1" applyFont="1" applyFill="1" applyBorder="1" applyProtection="1"/>
    <xf numFmtId="37" fontId="14" fillId="0" borderId="39" xfId="0" applyNumberFormat="1" applyFont="1" applyFill="1" applyBorder="1" applyProtection="1"/>
    <xf numFmtId="37" fontId="14" fillId="0" borderId="43" xfId="0" applyNumberFormat="1" applyFont="1" applyFill="1" applyBorder="1" applyProtection="1"/>
    <xf numFmtId="37" fontId="15" fillId="0" borderId="11" xfId="0" applyNumberFormat="1" applyFont="1" applyFill="1" applyBorder="1" applyProtection="1"/>
    <xf numFmtId="165" fontId="14" fillId="0" borderId="0" xfId="0" applyNumberFormat="1" applyFont="1" applyFill="1" applyBorder="1" applyProtection="1"/>
    <xf numFmtId="37" fontId="15" fillId="0" borderId="20" xfId="0" applyNumberFormat="1" applyFont="1" applyFill="1" applyBorder="1" applyProtection="1"/>
    <xf numFmtId="165" fontId="14" fillId="0" borderId="38" xfId="0" applyNumberFormat="1" applyFont="1" applyFill="1" applyBorder="1" applyProtection="1"/>
    <xf numFmtId="37" fontId="14" fillId="0" borderId="44" xfId="0" applyNumberFormat="1" applyFont="1" applyFill="1" applyBorder="1" applyProtection="1"/>
    <xf numFmtId="37" fontId="14" fillId="0" borderId="23" xfId="0" applyNumberFormat="1" applyFont="1" applyFill="1" applyBorder="1" applyProtection="1"/>
    <xf numFmtId="37" fontId="14" fillId="0" borderId="40" xfId="0" applyNumberFormat="1" applyFont="1" applyFill="1" applyBorder="1" applyProtection="1"/>
    <xf numFmtId="165" fontId="14" fillId="0" borderId="26" xfId="0" applyNumberFormat="1" applyFont="1" applyFill="1" applyBorder="1" applyProtection="1"/>
    <xf numFmtId="37" fontId="14" fillId="0" borderId="41" xfId="0" applyNumberFormat="1" applyFont="1" applyFill="1" applyBorder="1" applyProtection="1"/>
    <xf numFmtId="0" fontId="13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17" fontId="13" fillId="0" borderId="32" xfId="0" applyNumberFormat="1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165" fontId="5" fillId="0" borderId="0" xfId="0" applyNumberFormat="1" applyFont="1" applyProtection="1"/>
    <xf numFmtId="37" fontId="13" fillId="3" borderId="13" xfId="0" applyNumberFormat="1" applyFont="1" applyFill="1" applyBorder="1"/>
    <xf numFmtId="37" fontId="13" fillId="4" borderId="3" xfId="0" applyNumberFormat="1" applyFont="1" applyFill="1" applyBorder="1"/>
    <xf numFmtId="0" fontId="14" fillId="0" borderId="0" xfId="0" applyFont="1" applyAlignment="1" applyProtection="1">
      <alignment horizontal="left" indent="2"/>
      <protection locked="0"/>
    </xf>
    <xf numFmtId="0" fontId="20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7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7" fontId="12" fillId="0" borderId="2" xfId="0" applyNumberFormat="1" applyFont="1" applyFill="1" applyBorder="1" applyAlignment="1" applyProtection="1">
      <alignment horizontal="center" vertical="center"/>
      <protection locked="0"/>
    </xf>
    <xf numFmtId="17" fontId="12" fillId="0" borderId="3" xfId="0" applyNumberFormat="1" applyFont="1" applyFill="1" applyBorder="1" applyAlignment="1" applyProtection="1">
      <alignment horizontal="center" vertical="center"/>
      <protection locked="0"/>
    </xf>
    <xf numFmtId="17" fontId="12" fillId="0" borderId="4" xfId="0" applyNumberFormat="1" applyFont="1" applyFill="1" applyBorder="1" applyAlignment="1" applyProtection="1">
      <alignment horizontal="center" vertical="center"/>
      <protection locked="0"/>
    </xf>
    <xf numFmtId="17" fontId="8" fillId="0" borderId="2" xfId="0" applyNumberFormat="1" applyFont="1" applyFill="1" applyBorder="1" applyAlignment="1" applyProtection="1">
      <alignment horizontal="center" vertical="center" wrapText="1"/>
    </xf>
    <xf numFmtId="17" fontId="8" fillId="0" borderId="3" xfId="0" applyNumberFormat="1" applyFont="1" applyFill="1" applyBorder="1" applyAlignment="1" applyProtection="1">
      <alignment horizontal="center" vertical="center" wrapText="1"/>
    </xf>
    <xf numFmtId="17" fontId="8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17" fontId="12" fillId="0" borderId="2" xfId="0" applyNumberFormat="1" applyFont="1" applyFill="1" applyBorder="1" applyAlignment="1" applyProtection="1">
      <alignment horizontal="center" vertical="center"/>
    </xf>
    <xf numFmtId="17" fontId="12" fillId="0" borderId="3" xfId="0" applyNumberFormat="1" applyFont="1" applyFill="1" applyBorder="1" applyAlignment="1" applyProtection="1">
      <alignment horizontal="center" vertical="center"/>
    </xf>
    <xf numFmtId="17" fontId="12" fillId="0" borderId="4" xfId="0" applyNumberFormat="1" applyFont="1" applyFill="1" applyBorder="1" applyAlignment="1" applyProtection="1">
      <alignment horizontal="center" vertical="center"/>
    </xf>
    <xf numFmtId="17" fontId="12" fillId="0" borderId="2" xfId="0" applyNumberFormat="1" applyFont="1" applyBorder="1" applyAlignment="1">
      <alignment horizontal="center" vertical="center"/>
    </xf>
    <xf numFmtId="17" fontId="12" fillId="0" borderId="3" xfId="0" applyNumberFormat="1" applyFont="1" applyBorder="1" applyAlignment="1">
      <alignment horizontal="center" vertical="center"/>
    </xf>
    <xf numFmtId="17" fontId="12" fillId="0" borderId="4" xfId="0" applyNumberFormat="1" applyFont="1" applyBorder="1" applyAlignment="1">
      <alignment horizontal="center" vertical="center"/>
    </xf>
    <xf numFmtId="17" fontId="8" fillId="0" borderId="2" xfId="0" applyNumberFormat="1" applyFont="1" applyBorder="1" applyAlignment="1">
      <alignment horizontal="center" vertical="center" wrapText="1"/>
    </xf>
    <xf numFmtId="17" fontId="8" fillId="0" borderId="3" xfId="0" applyNumberFormat="1" applyFont="1" applyBorder="1" applyAlignment="1">
      <alignment horizontal="center" vertical="center" wrapText="1"/>
    </xf>
    <xf numFmtId="17" fontId="8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7" fontId="12" fillId="0" borderId="2" xfId="0" applyNumberFormat="1" applyFont="1" applyFill="1" applyBorder="1" applyAlignment="1">
      <alignment horizontal="center" vertical="center"/>
    </xf>
    <xf numFmtId="17" fontId="12" fillId="0" borderId="3" xfId="0" applyNumberFormat="1" applyFont="1" applyFill="1" applyBorder="1" applyAlignment="1">
      <alignment horizontal="center" vertical="center"/>
    </xf>
    <xf numFmtId="17" fontId="12" fillId="0" borderId="4" xfId="0" applyNumberFormat="1" applyFont="1" applyFill="1" applyBorder="1" applyAlignment="1">
      <alignment horizontal="center" vertical="center"/>
    </xf>
    <xf numFmtId="17" fontId="8" fillId="0" borderId="2" xfId="0" applyNumberFormat="1" applyFont="1" applyFill="1" applyBorder="1" applyAlignment="1">
      <alignment horizontal="center" vertical="center" wrapText="1"/>
    </xf>
    <xf numFmtId="17" fontId="8" fillId="0" borderId="3" xfId="0" applyNumberFormat="1" applyFont="1" applyFill="1" applyBorder="1" applyAlignment="1">
      <alignment horizontal="center" vertical="center" wrapText="1"/>
    </xf>
    <xf numFmtId="17" fontId="8" fillId="0" borderId="4" xfId="0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3" xr:uid="{E01B64F7-9D05-42B4-9BEB-FD1B4CC301AD}"/>
    <cellStyle name="Comma 3" xfId="6" xr:uid="{4F69BFE9-CADE-4C8B-900D-D842DC095459}"/>
    <cellStyle name="Normal" xfId="0" builtinId="0"/>
    <cellStyle name="Normal 2" xfId="2" xr:uid="{FCF041DD-9422-4F48-ABEC-E52B1EADBAAF}"/>
    <cellStyle name="Normal 3" xfId="5" xr:uid="{C9CA28C1-D73E-4FC8-99FB-5147627D57FE}"/>
    <cellStyle name="Normal 3 2" xfId="7" xr:uid="{B49160FD-C0C2-41E4-AC53-EB797D435BD1}"/>
    <cellStyle name="Normal 3 3" xfId="8" xr:uid="{E4A4207E-783C-4B67-8621-8E920E356054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Y%202019\PPR+\2019%20DIS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 DIST"/>
      <sheetName val="VA"/>
      <sheetName val="SSA"/>
      <sheetName val="SSA Cycle"/>
      <sheetName val="DOL BL"/>
      <sheetName val="SSI"/>
      <sheetName val="IRS MISC"/>
      <sheetName val="IRS"/>
      <sheetName val="OPM"/>
      <sheetName val="Vendor"/>
      <sheetName val="Misc"/>
      <sheetName val="Salary"/>
      <sheetName val="RRB"/>
      <sheetName val="NFC"/>
      <sheetName val="EFT"/>
      <sheetName val="Check"/>
      <sheetName val="EFT Amnt"/>
      <sheetName val="Check Amnt"/>
      <sheetName val="Vol-Amnt Query"/>
    </sheetNames>
    <sheetDataSet>
      <sheetData sheetId="0"/>
      <sheetData sheetId="1">
        <row r="3">
          <cell r="D3">
            <v>5669967</v>
          </cell>
        </row>
      </sheetData>
      <sheetData sheetId="2">
        <row r="3">
          <cell r="D3">
            <v>27857435</v>
          </cell>
        </row>
      </sheetData>
      <sheetData sheetId="3">
        <row r="3">
          <cell r="D3">
            <v>38998844</v>
          </cell>
        </row>
      </sheetData>
      <sheetData sheetId="4">
        <row r="3">
          <cell r="D3">
            <v>21385</v>
          </cell>
        </row>
      </sheetData>
      <sheetData sheetId="5">
        <row r="3">
          <cell r="D3">
            <v>7973693</v>
          </cell>
        </row>
      </sheetData>
      <sheetData sheetId="6">
        <row r="3">
          <cell r="D3">
            <v>31050</v>
          </cell>
        </row>
      </sheetData>
      <sheetData sheetId="7">
        <row r="3">
          <cell r="D3">
            <v>1096035</v>
          </cell>
        </row>
      </sheetData>
      <sheetData sheetId="8">
        <row r="3">
          <cell r="D3">
            <v>2790037</v>
          </cell>
        </row>
      </sheetData>
      <sheetData sheetId="9">
        <row r="3">
          <cell r="D3">
            <v>1629086</v>
          </cell>
        </row>
      </sheetData>
      <sheetData sheetId="10">
        <row r="3">
          <cell r="D3">
            <v>4330359</v>
          </cell>
        </row>
      </sheetData>
      <sheetData sheetId="11">
        <row r="3">
          <cell r="D3">
            <v>3825011</v>
          </cell>
        </row>
      </sheetData>
      <sheetData sheetId="12">
        <row r="3">
          <cell r="D3">
            <v>564383</v>
          </cell>
        </row>
      </sheetData>
      <sheetData sheetId="13">
        <row r="14">
          <cell r="A14" t="str">
            <v>KFC</v>
          </cell>
        </row>
      </sheetData>
      <sheetData sheetId="14">
        <row r="4">
          <cell r="A4">
            <v>43374</v>
          </cell>
        </row>
        <row r="10">
          <cell r="IA10">
            <v>4</v>
          </cell>
        </row>
        <row r="14">
          <cell r="IA14">
            <v>8</v>
          </cell>
        </row>
      </sheetData>
      <sheetData sheetId="15">
        <row r="4">
          <cell r="HH4">
            <v>10</v>
          </cell>
        </row>
      </sheetData>
      <sheetData sheetId="16">
        <row r="4">
          <cell r="Y4">
            <v>224613400138.69003</v>
          </cell>
        </row>
      </sheetData>
      <sheetData sheetId="17">
        <row r="4">
          <cell r="O4">
            <v>11824227273.84</v>
          </cell>
        </row>
      </sheetData>
      <sheetData sheetId="18">
        <row r="5">
          <cell r="C5">
            <v>93176518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FC948-C12A-471F-929A-AD85AA5AB2B7}">
  <sheetPr>
    <pageSetUpPr fitToPage="1"/>
  </sheetPr>
  <dimension ref="A1:I96"/>
  <sheetViews>
    <sheetView zoomScale="70" zoomScaleNormal="70" workbookViewId="0">
      <selection sqref="A1:I1"/>
    </sheetView>
  </sheetViews>
  <sheetFormatPr defaultColWidth="12.5703125" defaultRowHeight="12.75"/>
  <cols>
    <col min="1" max="1" width="56.7109375" style="149" customWidth="1"/>
    <col min="2" max="2" width="19.7109375" style="149" bestFit="1" customWidth="1"/>
    <col min="3" max="3" width="19.140625" style="149" bestFit="1" customWidth="1"/>
    <col min="4" max="4" width="11.140625" style="149" bestFit="1" customWidth="1"/>
    <col min="5" max="5" width="20.7109375" style="149" bestFit="1" customWidth="1"/>
    <col min="6" max="6" width="19.7109375" style="149" bestFit="1" customWidth="1"/>
    <col min="7" max="7" width="17.28515625" style="149" bestFit="1" customWidth="1"/>
    <col min="8" max="8" width="11.140625" style="149" bestFit="1" customWidth="1"/>
    <col min="9" max="9" width="20.7109375" style="149" bestFit="1" customWidth="1"/>
    <col min="10" max="16384" width="12.5703125" style="149"/>
  </cols>
  <sheetData>
    <row r="1" spans="1:9" ht="38.25" customHeight="1">
      <c r="A1" s="266" t="s">
        <v>15</v>
      </c>
      <c r="B1" s="266"/>
      <c r="C1" s="266"/>
      <c r="D1" s="266"/>
      <c r="E1" s="266"/>
      <c r="F1" s="266"/>
      <c r="G1" s="266"/>
      <c r="H1" s="266"/>
      <c r="I1" s="266"/>
    </row>
    <row r="2" spans="1:9" ht="38.25" customHeight="1">
      <c r="A2" s="266" t="s">
        <v>0</v>
      </c>
      <c r="B2" s="266"/>
      <c r="C2" s="266"/>
      <c r="D2" s="266"/>
      <c r="E2" s="266"/>
      <c r="F2" s="266"/>
      <c r="G2" s="266"/>
      <c r="H2" s="266"/>
      <c r="I2" s="266"/>
    </row>
    <row r="3" spans="1:9" ht="37.5" customHeight="1">
      <c r="A3" s="267">
        <v>44835</v>
      </c>
      <c r="B3" s="267"/>
      <c r="C3" s="267"/>
      <c r="D3" s="267"/>
      <c r="E3" s="267"/>
      <c r="F3" s="267"/>
      <c r="G3" s="267"/>
      <c r="H3" s="267"/>
      <c r="I3" s="267"/>
    </row>
    <row r="4" spans="1:9" ht="21.75" customHeight="1">
      <c r="A4" s="150" t="s">
        <v>1</v>
      </c>
      <c r="B4" s="151"/>
      <c r="C4" s="152"/>
      <c r="D4" s="152"/>
      <c r="E4" s="152"/>
      <c r="F4" s="151"/>
      <c r="G4" s="152"/>
      <c r="H4" s="152"/>
      <c r="I4" s="152"/>
    </row>
    <row r="5" spans="1:9" s="153" customFormat="1" ht="35.1" customHeight="1">
      <c r="A5" s="261" t="s">
        <v>16</v>
      </c>
      <c r="B5" s="268" t="s">
        <v>26</v>
      </c>
      <c r="C5" s="269"/>
      <c r="D5" s="269"/>
      <c r="E5" s="270"/>
      <c r="F5" s="268" t="s">
        <v>27</v>
      </c>
      <c r="G5" s="269"/>
      <c r="H5" s="269"/>
      <c r="I5" s="270"/>
    </row>
    <row r="6" spans="1:9" s="153" customFormat="1" ht="49.5" customHeight="1" thickBot="1">
      <c r="A6" s="262"/>
      <c r="B6" s="183" t="s">
        <v>2</v>
      </c>
      <c r="C6" s="184" t="s">
        <v>3</v>
      </c>
      <c r="D6" s="184" t="s">
        <v>4</v>
      </c>
      <c r="E6" s="185" t="s">
        <v>5</v>
      </c>
      <c r="F6" s="183" t="s">
        <v>2</v>
      </c>
      <c r="G6" s="184" t="s">
        <v>3</v>
      </c>
      <c r="H6" s="184" t="s">
        <v>4</v>
      </c>
      <c r="I6" s="185" t="s">
        <v>5</v>
      </c>
    </row>
    <row r="7" spans="1:9" ht="53.25" customHeight="1" thickTop="1">
      <c r="A7" s="12" t="s">
        <v>12</v>
      </c>
      <c r="B7" s="186">
        <f>C7+E7</f>
        <v>5321014</v>
      </c>
      <c r="C7" s="187">
        <v>5255026</v>
      </c>
      <c r="D7" s="188">
        <f>C7/B7</f>
        <v>0.98759860432616786</v>
      </c>
      <c r="E7" s="189">
        <v>65988</v>
      </c>
      <c r="F7" s="186">
        <f>G7+I7</f>
        <v>5896641</v>
      </c>
      <c r="G7" s="187">
        <v>5811906</v>
      </c>
      <c r="H7" s="188">
        <f>G7/F7</f>
        <v>0.98562995440963763</v>
      </c>
      <c r="I7" s="189">
        <v>84735</v>
      </c>
    </row>
    <row r="8" spans="1:9" ht="35.1" customHeight="1">
      <c r="A8" s="15" t="s">
        <v>6</v>
      </c>
      <c r="B8" s="190"/>
      <c r="C8" s="191"/>
      <c r="D8" s="192"/>
      <c r="E8" s="193"/>
      <c r="F8" s="190"/>
      <c r="G8" s="191"/>
      <c r="H8" s="192"/>
      <c r="I8" s="193"/>
    </row>
    <row r="9" spans="1:9" ht="24.95" customHeight="1">
      <c r="A9" s="220" t="s">
        <v>73</v>
      </c>
      <c r="B9" s="194">
        <f t="shared" ref="B9:B25" si="0">C9+E9</f>
        <v>2870921</v>
      </c>
      <c r="C9" s="195">
        <v>2856259</v>
      </c>
      <c r="D9" s="196">
        <f t="shared" ref="D9:D25" si="1">C9/B9</f>
        <v>0.99489292808823371</v>
      </c>
      <c r="E9" s="197">
        <v>14662</v>
      </c>
      <c r="F9" s="194">
        <f t="shared" ref="F9:F25" si="2">G9+I9</f>
        <v>2889686</v>
      </c>
      <c r="G9" s="195">
        <v>2875533</v>
      </c>
      <c r="H9" s="196">
        <f t="shared" ref="H9:H23" si="3">G9/F9</f>
        <v>0.99510223602149162</v>
      </c>
      <c r="I9" s="197">
        <v>14153</v>
      </c>
    </row>
    <row r="10" spans="1:9" ht="24.95" customHeight="1">
      <c r="A10" s="220" t="s">
        <v>74</v>
      </c>
      <c r="B10" s="194">
        <f t="shared" si="0"/>
        <v>544268</v>
      </c>
      <c r="C10" s="195">
        <v>539927</v>
      </c>
      <c r="D10" s="196">
        <f t="shared" si="1"/>
        <v>0.99202414986734477</v>
      </c>
      <c r="E10" s="197">
        <v>4341</v>
      </c>
      <c r="F10" s="194">
        <f t="shared" si="2"/>
        <v>527193</v>
      </c>
      <c r="G10" s="195">
        <v>523357</v>
      </c>
      <c r="H10" s="196">
        <f t="shared" si="3"/>
        <v>0.99272372736360304</v>
      </c>
      <c r="I10" s="197">
        <v>3836</v>
      </c>
    </row>
    <row r="11" spans="1:9" ht="24.95" customHeight="1">
      <c r="A11" s="220" t="s">
        <v>75</v>
      </c>
      <c r="B11" s="194">
        <f t="shared" si="0"/>
        <v>69664912</v>
      </c>
      <c r="C11" s="195">
        <v>69089256</v>
      </c>
      <c r="D11" s="196">
        <f t="shared" si="1"/>
        <v>0.99173678709304913</v>
      </c>
      <c r="E11" s="197">
        <v>575656</v>
      </c>
      <c r="F11" s="194">
        <f t="shared" si="2"/>
        <v>70507962</v>
      </c>
      <c r="G11" s="195">
        <v>69943984</v>
      </c>
      <c r="H11" s="196">
        <f t="shared" si="3"/>
        <v>0.99200121540883568</v>
      </c>
      <c r="I11" s="197">
        <v>563978</v>
      </c>
    </row>
    <row r="12" spans="1:9" ht="24.95" customHeight="1">
      <c r="A12" s="71" t="s">
        <v>18</v>
      </c>
      <c r="B12" s="194">
        <f t="shared" si="0"/>
        <v>17164</v>
      </c>
      <c r="C12" s="195">
        <v>16034</v>
      </c>
      <c r="D12" s="196">
        <f t="shared" si="1"/>
        <v>0.93416453041249126</v>
      </c>
      <c r="E12" s="197">
        <v>1130</v>
      </c>
      <c r="F12" s="194">
        <f t="shared" si="2"/>
        <v>15389</v>
      </c>
      <c r="G12" s="195">
        <v>14327</v>
      </c>
      <c r="H12" s="196">
        <f t="shared" si="3"/>
        <v>0.93098966794463578</v>
      </c>
      <c r="I12" s="197">
        <v>1062</v>
      </c>
    </row>
    <row r="13" spans="1:9" ht="24.95" customHeight="1">
      <c r="A13" s="220" t="s">
        <v>79</v>
      </c>
      <c r="B13" s="194">
        <f t="shared" si="0"/>
        <v>7840233</v>
      </c>
      <c r="C13" s="195">
        <v>7564031</v>
      </c>
      <c r="D13" s="196">
        <f t="shared" si="1"/>
        <v>0.96477120003959072</v>
      </c>
      <c r="E13" s="197">
        <v>276202</v>
      </c>
      <c r="F13" s="194">
        <f t="shared" si="2"/>
        <v>167546</v>
      </c>
      <c r="G13" s="195">
        <v>134135</v>
      </c>
      <c r="H13" s="196">
        <f t="shared" si="3"/>
        <v>0.80058610769579697</v>
      </c>
      <c r="I13" s="197">
        <v>33411</v>
      </c>
    </row>
    <row r="14" spans="1:9" ht="24.95" customHeight="1">
      <c r="A14" s="220" t="s">
        <v>80</v>
      </c>
      <c r="B14" s="194">
        <f t="shared" si="0"/>
        <v>6129599</v>
      </c>
      <c r="C14" s="195">
        <v>6016681</v>
      </c>
      <c r="D14" s="196">
        <f t="shared" si="1"/>
        <v>0.98157824027314022</v>
      </c>
      <c r="E14" s="197">
        <v>112918</v>
      </c>
      <c r="F14" s="194">
        <f t="shared" si="2"/>
        <v>129484</v>
      </c>
      <c r="G14" s="195">
        <v>105888</v>
      </c>
      <c r="H14" s="196">
        <f t="shared" si="3"/>
        <v>0.81776899076333753</v>
      </c>
      <c r="I14" s="197">
        <v>23596</v>
      </c>
    </row>
    <row r="15" spans="1:9" ht="35.1" customHeight="1">
      <c r="A15" s="221" t="s">
        <v>78</v>
      </c>
      <c r="B15" s="198">
        <f t="shared" si="0"/>
        <v>87067097</v>
      </c>
      <c r="C15" s="187">
        <v>86082188</v>
      </c>
      <c r="D15" s="199">
        <f t="shared" si="1"/>
        <v>0.98868793110214759</v>
      </c>
      <c r="E15" s="200">
        <v>984909</v>
      </c>
      <c r="F15" s="198">
        <f t="shared" si="2"/>
        <v>74237260</v>
      </c>
      <c r="G15" s="187">
        <v>73597224</v>
      </c>
      <c r="H15" s="199">
        <f t="shared" si="3"/>
        <v>0.99137850723477672</v>
      </c>
      <c r="I15" s="200">
        <v>640036</v>
      </c>
    </row>
    <row r="16" spans="1:9" ht="35.1" customHeight="1">
      <c r="A16" s="21" t="s">
        <v>7</v>
      </c>
      <c r="B16" s="201">
        <f t="shared" si="0"/>
        <v>2185692</v>
      </c>
      <c r="C16" s="187">
        <v>2051697</v>
      </c>
      <c r="D16" s="199">
        <f t="shared" si="1"/>
        <v>0.9386944729632537</v>
      </c>
      <c r="E16" s="189">
        <v>133995</v>
      </c>
      <c r="F16" s="201">
        <f t="shared" si="2"/>
        <v>1922015</v>
      </c>
      <c r="G16" s="187">
        <v>1605282</v>
      </c>
      <c r="H16" s="199">
        <f t="shared" si="3"/>
        <v>0.83520784177022556</v>
      </c>
      <c r="I16" s="189">
        <v>316733</v>
      </c>
    </row>
    <row r="17" spans="1:9" ht="35.1" customHeight="1">
      <c r="A17" s="22" t="s">
        <v>8</v>
      </c>
      <c r="B17" s="201">
        <f t="shared" si="0"/>
        <v>3818797</v>
      </c>
      <c r="C17" s="187">
        <v>3196654</v>
      </c>
      <c r="D17" s="199">
        <f t="shared" si="1"/>
        <v>0.83708403457947622</v>
      </c>
      <c r="E17" s="189">
        <v>622143</v>
      </c>
      <c r="F17" s="201">
        <f t="shared" si="2"/>
        <v>4568002</v>
      </c>
      <c r="G17" s="187">
        <v>3832292</v>
      </c>
      <c r="H17" s="199">
        <f t="shared" si="3"/>
        <v>0.83894271499881135</v>
      </c>
      <c r="I17" s="189">
        <v>735710</v>
      </c>
    </row>
    <row r="18" spans="1:9" ht="35.1" customHeight="1">
      <c r="A18" s="21" t="s">
        <v>9</v>
      </c>
      <c r="B18" s="201">
        <f t="shared" si="0"/>
        <v>3787714</v>
      </c>
      <c r="C18" s="187">
        <v>1898116</v>
      </c>
      <c r="D18" s="199">
        <f t="shared" si="1"/>
        <v>0.50112442491698161</v>
      </c>
      <c r="E18" s="189">
        <v>1889598</v>
      </c>
      <c r="F18" s="201">
        <f t="shared" si="2"/>
        <v>3746804</v>
      </c>
      <c r="G18" s="187">
        <v>1946534</v>
      </c>
      <c r="H18" s="199">
        <f t="shared" si="3"/>
        <v>0.51951850163499347</v>
      </c>
      <c r="I18" s="189">
        <v>1800270</v>
      </c>
    </row>
    <row r="19" spans="1:9" ht="35.1" customHeight="1">
      <c r="A19" s="50" t="s">
        <v>20</v>
      </c>
      <c r="B19" s="53">
        <f t="shared" si="0"/>
        <v>796903</v>
      </c>
      <c r="C19" s="54">
        <v>326261</v>
      </c>
      <c r="D19" s="55">
        <f t="shared" si="1"/>
        <v>0.40941118304235269</v>
      </c>
      <c r="E19" s="52">
        <v>470642</v>
      </c>
      <c r="F19" s="53">
        <f t="shared" si="2"/>
        <v>0</v>
      </c>
      <c r="G19" s="54">
        <v>0</v>
      </c>
      <c r="H19" s="55">
        <v>0</v>
      </c>
      <c r="I19" s="52">
        <v>0</v>
      </c>
    </row>
    <row r="20" spans="1:9" ht="35.1" customHeight="1">
      <c r="A20" s="50" t="s">
        <v>24</v>
      </c>
      <c r="B20" s="53">
        <f t="shared" si="0"/>
        <v>36058656</v>
      </c>
      <c r="C20" s="54">
        <v>31203406</v>
      </c>
      <c r="D20" s="55">
        <f t="shared" si="1"/>
        <v>0.86535133200749359</v>
      </c>
      <c r="E20" s="175">
        <v>4855250</v>
      </c>
      <c r="F20" s="53">
        <f t="shared" si="2"/>
        <v>0</v>
      </c>
      <c r="G20" s="54">
        <v>0</v>
      </c>
      <c r="H20" s="55">
        <v>0</v>
      </c>
      <c r="I20" s="175">
        <v>0</v>
      </c>
    </row>
    <row r="21" spans="1:9" ht="35.1" customHeight="1">
      <c r="A21" s="21" t="s">
        <v>11</v>
      </c>
      <c r="B21" s="201">
        <f t="shared" si="0"/>
        <v>50992</v>
      </c>
      <c r="C21" s="187">
        <v>50992</v>
      </c>
      <c r="D21" s="199">
        <f t="shared" si="1"/>
        <v>1</v>
      </c>
      <c r="E21" s="189">
        <v>0</v>
      </c>
      <c r="F21" s="201">
        <f t="shared" si="2"/>
        <v>50643</v>
      </c>
      <c r="G21" s="187">
        <v>50643</v>
      </c>
      <c r="H21" s="199">
        <f t="shared" si="3"/>
        <v>1</v>
      </c>
      <c r="I21" s="189">
        <v>0</v>
      </c>
    </row>
    <row r="22" spans="1:9" ht="35.1" customHeight="1">
      <c r="A22" s="24" t="s">
        <v>10</v>
      </c>
      <c r="B22" s="202">
        <f t="shared" si="0"/>
        <v>139086865</v>
      </c>
      <c r="C22" s="203">
        <v>130064340</v>
      </c>
      <c r="D22" s="204">
        <f t="shared" si="1"/>
        <v>0.93513028710511237</v>
      </c>
      <c r="E22" s="205">
        <v>9022525</v>
      </c>
      <c r="F22" s="202">
        <f t="shared" si="2"/>
        <v>90421365</v>
      </c>
      <c r="G22" s="203">
        <v>86843881</v>
      </c>
      <c r="H22" s="204">
        <f t="shared" si="3"/>
        <v>0.96043541258197107</v>
      </c>
      <c r="I22" s="205">
        <v>3577484</v>
      </c>
    </row>
    <row r="23" spans="1:9" ht="35.1" customHeight="1">
      <c r="A23" s="56" t="s">
        <v>23</v>
      </c>
      <c r="B23" s="57">
        <f t="shared" si="0"/>
        <v>102231306</v>
      </c>
      <c r="C23" s="58">
        <v>98534673</v>
      </c>
      <c r="D23" s="59">
        <f t="shared" si="1"/>
        <v>0.96384049911286473</v>
      </c>
      <c r="E23" s="147">
        <v>3696633</v>
      </c>
      <c r="F23" s="57">
        <f t="shared" si="2"/>
        <v>90421365</v>
      </c>
      <c r="G23" s="58">
        <v>86843881</v>
      </c>
      <c r="H23" s="59">
        <f t="shared" si="3"/>
        <v>0.96043541258197107</v>
      </c>
      <c r="I23" s="147">
        <v>3577484</v>
      </c>
    </row>
    <row r="24" spans="1:9" ht="35.1" customHeight="1">
      <c r="A24" s="157" t="s">
        <v>17</v>
      </c>
      <c r="B24" s="202">
        <f t="shared" si="0"/>
        <v>98443592</v>
      </c>
      <c r="C24" s="206">
        <v>96636557</v>
      </c>
      <c r="D24" s="204">
        <f t="shared" si="1"/>
        <v>0.9816439550478816</v>
      </c>
      <c r="E24" s="207">
        <v>1807035</v>
      </c>
      <c r="F24" s="202">
        <f t="shared" si="2"/>
        <v>86674561</v>
      </c>
      <c r="G24" s="206">
        <v>84897347</v>
      </c>
      <c r="H24" s="204">
        <f t="shared" ref="H24:H25" si="4">G24/F24</f>
        <v>0.97949555233397723</v>
      </c>
      <c r="I24" s="207">
        <v>1777214</v>
      </c>
    </row>
    <row r="25" spans="1:9" ht="35.1" customHeight="1">
      <c r="A25" s="27" t="s">
        <v>21</v>
      </c>
      <c r="B25" s="28">
        <f t="shared" si="0"/>
        <v>52532</v>
      </c>
      <c r="C25" s="159">
        <v>0</v>
      </c>
      <c r="D25" s="30">
        <f t="shared" si="1"/>
        <v>0</v>
      </c>
      <c r="E25" s="160">
        <v>52532</v>
      </c>
      <c r="F25" s="28">
        <f t="shared" si="2"/>
        <v>48944</v>
      </c>
      <c r="G25" s="159">
        <v>0</v>
      </c>
      <c r="H25" s="30">
        <f t="shared" si="4"/>
        <v>0</v>
      </c>
      <c r="I25" s="160">
        <v>48944</v>
      </c>
    </row>
    <row r="26" spans="1:9" ht="12" customHeight="1">
      <c r="A26" s="34"/>
      <c r="B26" s="161"/>
      <c r="C26" s="161"/>
      <c r="D26" s="161"/>
      <c r="E26" s="161"/>
      <c r="F26" s="161"/>
      <c r="G26" s="161"/>
      <c r="H26" s="161"/>
      <c r="I26" s="161"/>
    </row>
    <row r="27" spans="1:9" ht="48.75" customHeight="1">
      <c r="A27" s="261" t="s">
        <v>16</v>
      </c>
      <c r="B27" s="263" t="s">
        <v>28</v>
      </c>
      <c r="C27" s="264"/>
      <c r="D27" s="264"/>
      <c r="E27" s="265"/>
      <c r="F27" s="263" t="s">
        <v>29</v>
      </c>
      <c r="G27" s="264"/>
      <c r="H27" s="264"/>
      <c r="I27" s="265"/>
    </row>
    <row r="28" spans="1:9" ht="49.5" customHeight="1" thickBot="1">
      <c r="A28" s="262"/>
      <c r="B28" s="208" t="s">
        <v>2</v>
      </c>
      <c r="C28" s="209" t="s">
        <v>3</v>
      </c>
      <c r="D28" s="209" t="s">
        <v>4</v>
      </c>
      <c r="E28" s="210" t="s">
        <v>5</v>
      </c>
      <c r="F28" s="208" t="s">
        <v>2</v>
      </c>
      <c r="G28" s="209" t="s">
        <v>3</v>
      </c>
      <c r="H28" s="209" t="s">
        <v>4</v>
      </c>
      <c r="I28" s="210" t="s">
        <v>5</v>
      </c>
    </row>
    <row r="29" spans="1:9" ht="51.75" customHeight="1" thickTop="1">
      <c r="A29" s="12" t="s">
        <v>12</v>
      </c>
      <c r="B29" s="211">
        <f>C29+E29</f>
        <v>5321014</v>
      </c>
      <c r="C29" s="187">
        <f>C7</f>
        <v>5255026</v>
      </c>
      <c r="D29" s="188">
        <f>C29/B29</f>
        <v>0.98759860432616786</v>
      </c>
      <c r="E29" s="212">
        <f>E7</f>
        <v>65988</v>
      </c>
      <c r="F29" s="211">
        <f>G29+I29</f>
        <v>5896641</v>
      </c>
      <c r="G29" s="187">
        <f>G7</f>
        <v>5811906</v>
      </c>
      <c r="H29" s="188">
        <f>G29/F29</f>
        <v>0.98562995440963763</v>
      </c>
      <c r="I29" s="212">
        <f>I7</f>
        <v>84735</v>
      </c>
    </row>
    <row r="30" spans="1:9" ht="35.1" customHeight="1">
      <c r="A30" s="15" t="s">
        <v>6</v>
      </c>
      <c r="B30" s="213"/>
      <c r="C30" s="191"/>
      <c r="D30" s="192"/>
      <c r="E30" s="193"/>
      <c r="F30" s="213"/>
      <c r="G30" s="191"/>
      <c r="H30" s="192"/>
      <c r="I30" s="193"/>
    </row>
    <row r="31" spans="1:9" ht="24.95" customHeight="1">
      <c r="A31" s="220" t="s">
        <v>73</v>
      </c>
      <c r="B31" s="194">
        <f t="shared" ref="B31:B36" si="5">C31+E31</f>
        <v>2870921</v>
      </c>
      <c r="C31" s="214">
        <f t="shared" ref="C31:C36" si="6">C9</f>
        <v>2856259</v>
      </c>
      <c r="D31" s="196">
        <f t="shared" ref="D31:D47" si="7">C31/B31</f>
        <v>0.99489292808823371</v>
      </c>
      <c r="E31" s="215">
        <f t="shared" ref="E31:E36" si="8">E9</f>
        <v>14662</v>
      </c>
      <c r="F31" s="194">
        <f t="shared" ref="F31:F36" si="9">G31+I31</f>
        <v>2889686</v>
      </c>
      <c r="G31" s="214">
        <f t="shared" ref="G31:G36" si="10">G9</f>
        <v>2875533</v>
      </c>
      <c r="H31" s="196">
        <f t="shared" ref="H31:H47" si="11">G31/F31</f>
        <v>0.99510223602149162</v>
      </c>
      <c r="I31" s="215">
        <f t="shared" ref="I31:I36" si="12">I9</f>
        <v>14153</v>
      </c>
    </row>
    <row r="32" spans="1:9" ht="24.95" customHeight="1">
      <c r="A32" s="220" t="s">
        <v>74</v>
      </c>
      <c r="B32" s="194">
        <f t="shared" si="5"/>
        <v>544268</v>
      </c>
      <c r="C32" s="214">
        <f t="shared" si="6"/>
        <v>539927</v>
      </c>
      <c r="D32" s="196">
        <f t="shared" si="7"/>
        <v>0.99202414986734477</v>
      </c>
      <c r="E32" s="215">
        <f t="shared" si="8"/>
        <v>4341</v>
      </c>
      <c r="F32" s="194">
        <f t="shared" si="9"/>
        <v>527193</v>
      </c>
      <c r="G32" s="214">
        <f t="shared" si="10"/>
        <v>523357</v>
      </c>
      <c r="H32" s="196">
        <f t="shared" si="11"/>
        <v>0.99272372736360304</v>
      </c>
      <c r="I32" s="215">
        <f t="shared" si="12"/>
        <v>3836</v>
      </c>
    </row>
    <row r="33" spans="1:9" ht="24.95" customHeight="1">
      <c r="A33" s="220" t="s">
        <v>75</v>
      </c>
      <c r="B33" s="194">
        <f t="shared" si="5"/>
        <v>69664912</v>
      </c>
      <c r="C33" s="214">
        <f t="shared" si="6"/>
        <v>69089256</v>
      </c>
      <c r="D33" s="196">
        <f t="shared" si="7"/>
        <v>0.99173678709304913</v>
      </c>
      <c r="E33" s="215">
        <f t="shared" si="8"/>
        <v>575656</v>
      </c>
      <c r="F33" s="194">
        <f t="shared" si="9"/>
        <v>70507962</v>
      </c>
      <c r="G33" s="214">
        <f t="shared" si="10"/>
        <v>69943984</v>
      </c>
      <c r="H33" s="196">
        <f t="shared" si="11"/>
        <v>0.99200121540883568</v>
      </c>
      <c r="I33" s="215">
        <f t="shared" si="12"/>
        <v>563978</v>
      </c>
    </row>
    <row r="34" spans="1:9" ht="24.95" customHeight="1">
      <c r="A34" s="71" t="s">
        <v>18</v>
      </c>
      <c r="B34" s="194">
        <f t="shared" si="5"/>
        <v>17164</v>
      </c>
      <c r="C34" s="214">
        <f t="shared" si="6"/>
        <v>16034</v>
      </c>
      <c r="D34" s="196">
        <f t="shared" si="7"/>
        <v>0.93416453041249126</v>
      </c>
      <c r="E34" s="215">
        <f t="shared" si="8"/>
        <v>1130</v>
      </c>
      <c r="F34" s="194">
        <f t="shared" si="9"/>
        <v>15389</v>
      </c>
      <c r="G34" s="214">
        <f t="shared" si="10"/>
        <v>14327</v>
      </c>
      <c r="H34" s="196">
        <f t="shared" si="11"/>
        <v>0.93098966794463578</v>
      </c>
      <c r="I34" s="215">
        <f t="shared" si="12"/>
        <v>1062</v>
      </c>
    </row>
    <row r="35" spans="1:9" ht="24.95" customHeight="1">
      <c r="A35" s="220" t="s">
        <v>76</v>
      </c>
      <c r="B35" s="194">
        <f t="shared" si="5"/>
        <v>7840233</v>
      </c>
      <c r="C35" s="214">
        <f t="shared" si="6"/>
        <v>7564031</v>
      </c>
      <c r="D35" s="196">
        <f t="shared" si="7"/>
        <v>0.96477120003959072</v>
      </c>
      <c r="E35" s="215">
        <f t="shared" si="8"/>
        <v>276202</v>
      </c>
      <c r="F35" s="194">
        <f t="shared" si="9"/>
        <v>167546</v>
      </c>
      <c r="G35" s="214">
        <f t="shared" si="10"/>
        <v>134135</v>
      </c>
      <c r="H35" s="196">
        <f t="shared" si="11"/>
        <v>0.80058610769579697</v>
      </c>
      <c r="I35" s="215">
        <f t="shared" si="12"/>
        <v>33411</v>
      </c>
    </row>
    <row r="36" spans="1:9" ht="24.95" customHeight="1">
      <c r="A36" s="220" t="s">
        <v>77</v>
      </c>
      <c r="B36" s="194">
        <f t="shared" si="5"/>
        <v>6129599</v>
      </c>
      <c r="C36" s="214">
        <f t="shared" si="6"/>
        <v>6016681</v>
      </c>
      <c r="D36" s="196">
        <f t="shared" si="7"/>
        <v>0.98157824027314022</v>
      </c>
      <c r="E36" s="215">
        <f t="shared" si="8"/>
        <v>112918</v>
      </c>
      <c r="F36" s="194">
        <f t="shared" si="9"/>
        <v>129484</v>
      </c>
      <c r="G36" s="214">
        <f t="shared" si="10"/>
        <v>105888</v>
      </c>
      <c r="H36" s="196">
        <f t="shared" si="11"/>
        <v>0.81776899076333753</v>
      </c>
      <c r="I36" s="215">
        <f t="shared" si="12"/>
        <v>23596</v>
      </c>
    </row>
    <row r="37" spans="1:9" ht="35.1" customHeight="1">
      <c r="A37" s="221" t="s">
        <v>78</v>
      </c>
      <c r="B37" s="198">
        <f>SUM(B31:B36)</f>
        <v>87067097</v>
      </c>
      <c r="C37" s="214">
        <f>SUM(C31:C36)</f>
        <v>86082188</v>
      </c>
      <c r="D37" s="199">
        <f t="shared" si="7"/>
        <v>0.98868793110214759</v>
      </c>
      <c r="E37" s="215">
        <f>SUM(E31:E36)</f>
        <v>984909</v>
      </c>
      <c r="F37" s="198">
        <f>SUM(F31:F36)</f>
        <v>74237260</v>
      </c>
      <c r="G37" s="214">
        <f>SUM(G31:G36)</f>
        <v>73597224</v>
      </c>
      <c r="H37" s="199">
        <f t="shared" si="11"/>
        <v>0.99137850723477672</v>
      </c>
      <c r="I37" s="215">
        <f>SUM(I31:I36)</f>
        <v>640036</v>
      </c>
    </row>
    <row r="38" spans="1:9" ht="35.1" customHeight="1">
      <c r="A38" s="21" t="s">
        <v>7</v>
      </c>
      <c r="B38" s="198">
        <f>C38+E38</f>
        <v>2185692</v>
      </c>
      <c r="C38" s="216">
        <f t="shared" ref="C38:C44" si="13">C16</f>
        <v>2051697</v>
      </c>
      <c r="D38" s="199">
        <f t="shared" si="7"/>
        <v>0.9386944729632537</v>
      </c>
      <c r="E38" s="217">
        <f t="shared" ref="E38:E44" si="14">E16</f>
        <v>133995</v>
      </c>
      <c r="F38" s="198">
        <f>G38+I38</f>
        <v>1922015</v>
      </c>
      <c r="G38" s="216">
        <f t="shared" ref="G38:G44" si="15">G16</f>
        <v>1605282</v>
      </c>
      <c r="H38" s="199">
        <f t="shared" si="11"/>
        <v>0.83520784177022556</v>
      </c>
      <c r="I38" s="217">
        <f t="shared" ref="I38:I44" si="16">I16</f>
        <v>316733</v>
      </c>
    </row>
    <row r="39" spans="1:9" ht="35.1" customHeight="1">
      <c r="A39" s="22" t="s">
        <v>8</v>
      </c>
      <c r="B39" s="198">
        <f>C39+E39</f>
        <v>3818797</v>
      </c>
      <c r="C39" s="216">
        <f t="shared" si="13"/>
        <v>3196654</v>
      </c>
      <c r="D39" s="199">
        <f t="shared" si="7"/>
        <v>0.83708403457947622</v>
      </c>
      <c r="E39" s="217">
        <f t="shared" si="14"/>
        <v>622143</v>
      </c>
      <c r="F39" s="198">
        <f>G39+I39</f>
        <v>4568002</v>
      </c>
      <c r="G39" s="216">
        <f t="shared" si="15"/>
        <v>3832292</v>
      </c>
      <c r="H39" s="199">
        <f t="shared" si="11"/>
        <v>0.83894271499881135</v>
      </c>
      <c r="I39" s="217">
        <f t="shared" si="16"/>
        <v>735710</v>
      </c>
    </row>
    <row r="40" spans="1:9" ht="35.1" customHeight="1">
      <c r="A40" s="21" t="s">
        <v>9</v>
      </c>
      <c r="B40" s="198">
        <f>C40+E40</f>
        <v>3787714</v>
      </c>
      <c r="C40" s="216">
        <f t="shared" si="13"/>
        <v>1898116</v>
      </c>
      <c r="D40" s="199">
        <f t="shared" si="7"/>
        <v>0.50112442491698161</v>
      </c>
      <c r="E40" s="217">
        <f t="shared" si="14"/>
        <v>1889598</v>
      </c>
      <c r="F40" s="198">
        <f>G40+I40</f>
        <v>3746804</v>
      </c>
      <c r="G40" s="216">
        <f t="shared" si="15"/>
        <v>1946534</v>
      </c>
      <c r="H40" s="199">
        <f t="shared" si="11"/>
        <v>0.51951850163499347</v>
      </c>
      <c r="I40" s="217">
        <f t="shared" si="16"/>
        <v>1800270</v>
      </c>
    </row>
    <row r="41" spans="1:9" ht="35.1" customHeight="1">
      <c r="A41" s="50" t="s">
        <v>20</v>
      </c>
      <c r="B41" s="53">
        <f t="shared" ref="B41:B42" si="17">C41+E41</f>
        <v>796903</v>
      </c>
      <c r="C41" s="51">
        <f t="shared" si="13"/>
        <v>326261</v>
      </c>
      <c r="D41" s="55">
        <f t="shared" si="7"/>
        <v>0.40941118304235269</v>
      </c>
      <c r="E41" s="52">
        <f t="shared" si="14"/>
        <v>470642</v>
      </c>
      <c r="F41" s="53">
        <f t="shared" ref="F41" si="18">G41+I41</f>
        <v>0</v>
      </c>
      <c r="G41" s="51">
        <f t="shared" si="15"/>
        <v>0</v>
      </c>
      <c r="H41" s="55">
        <v>0</v>
      </c>
      <c r="I41" s="52">
        <f t="shared" si="16"/>
        <v>0</v>
      </c>
    </row>
    <row r="42" spans="1:9" ht="35.1" customHeight="1">
      <c r="A42" s="50" t="s">
        <v>24</v>
      </c>
      <c r="B42" s="53">
        <f t="shared" si="17"/>
        <v>36058656</v>
      </c>
      <c r="C42" s="51">
        <f t="shared" si="13"/>
        <v>31203406</v>
      </c>
      <c r="D42" s="55">
        <f t="shared" si="7"/>
        <v>0.86535133200749359</v>
      </c>
      <c r="E42" s="52">
        <f t="shared" si="14"/>
        <v>4855250</v>
      </c>
      <c r="F42" s="53">
        <f t="shared" ref="F42" si="19">G42+I42</f>
        <v>0</v>
      </c>
      <c r="G42" s="51">
        <f t="shared" si="15"/>
        <v>0</v>
      </c>
      <c r="H42" s="55">
        <v>0</v>
      </c>
      <c r="I42" s="52">
        <f t="shared" si="16"/>
        <v>0</v>
      </c>
    </row>
    <row r="43" spans="1:9" ht="35.1" customHeight="1">
      <c r="A43" s="21" t="s">
        <v>11</v>
      </c>
      <c r="B43" s="201">
        <f>C43+E43</f>
        <v>50992</v>
      </c>
      <c r="C43" s="187">
        <f t="shared" si="13"/>
        <v>50992</v>
      </c>
      <c r="D43" s="199">
        <f t="shared" si="7"/>
        <v>1</v>
      </c>
      <c r="E43" s="217">
        <f t="shared" si="14"/>
        <v>0</v>
      </c>
      <c r="F43" s="201">
        <f>G43+I43</f>
        <v>50643</v>
      </c>
      <c r="G43" s="187">
        <f t="shared" si="15"/>
        <v>50643</v>
      </c>
      <c r="H43" s="199">
        <f t="shared" si="11"/>
        <v>1</v>
      </c>
      <c r="I43" s="217">
        <f t="shared" si="16"/>
        <v>0</v>
      </c>
    </row>
    <row r="44" spans="1:9" ht="35.1" customHeight="1">
      <c r="A44" s="24" t="s">
        <v>10</v>
      </c>
      <c r="B44" s="202">
        <f>SUM(C44+E44)</f>
        <v>139086865</v>
      </c>
      <c r="C44" s="218">
        <f t="shared" si="13"/>
        <v>130064340</v>
      </c>
      <c r="D44" s="204">
        <f t="shared" si="7"/>
        <v>0.93513028710511237</v>
      </c>
      <c r="E44" s="219">
        <f t="shared" si="14"/>
        <v>9022525</v>
      </c>
      <c r="F44" s="202">
        <f>SUM(G44+I44)</f>
        <v>90421365</v>
      </c>
      <c r="G44" s="218">
        <f t="shared" si="15"/>
        <v>86843881</v>
      </c>
      <c r="H44" s="204">
        <f t="shared" si="11"/>
        <v>0.96043541258197107</v>
      </c>
      <c r="I44" s="219">
        <f t="shared" si="16"/>
        <v>3577484</v>
      </c>
    </row>
    <row r="45" spans="1:9" ht="35.1" customHeight="1">
      <c r="A45" s="56" t="s">
        <v>23</v>
      </c>
      <c r="B45" s="57">
        <f>B44-B41-B42</f>
        <v>102231306</v>
      </c>
      <c r="C45" s="58">
        <f>C44-C41-C42</f>
        <v>98534673</v>
      </c>
      <c r="D45" s="59">
        <f t="shared" si="7"/>
        <v>0.96384049911286473</v>
      </c>
      <c r="E45" s="147">
        <f>E44-E41-E42</f>
        <v>3696633</v>
      </c>
      <c r="F45" s="57">
        <f>F44-F41-F42</f>
        <v>90421365</v>
      </c>
      <c r="G45" s="58">
        <f>G44-G41-G42</f>
        <v>86843881</v>
      </c>
      <c r="H45" s="59">
        <f t="shared" si="11"/>
        <v>0.96043541258197107</v>
      </c>
      <c r="I45" s="147">
        <f>I44-I41-I42</f>
        <v>3577484</v>
      </c>
    </row>
    <row r="46" spans="1:9" ht="35.1" customHeight="1">
      <c r="A46" s="157" t="s">
        <v>17</v>
      </c>
      <c r="B46" s="202">
        <f>B45-B40</f>
        <v>98443592</v>
      </c>
      <c r="C46" s="206">
        <f>C45-C40</f>
        <v>96636557</v>
      </c>
      <c r="D46" s="204">
        <f t="shared" si="7"/>
        <v>0.9816439550478816</v>
      </c>
      <c r="E46" s="207">
        <f>E45-E40</f>
        <v>1807035</v>
      </c>
      <c r="F46" s="202">
        <f>F45-F40</f>
        <v>86674561</v>
      </c>
      <c r="G46" s="206">
        <f>G45-G40</f>
        <v>84897347</v>
      </c>
      <c r="H46" s="204">
        <f t="shared" si="11"/>
        <v>0.97949555233397723</v>
      </c>
      <c r="I46" s="207">
        <f>I45-I40</f>
        <v>1777214</v>
      </c>
    </row>
    <row r="47" spans="1:9" ht="35.1" customHeight="1">
      <c r="A47" s="27" t="s">
        <v>21</v>
      </c>
      <c r="B47" s="28">
        <f>C47+E47</f>
        <v>52532</v>
      </c>
      <c r="C47" s="29">
        <f>C25</f>
        <v>0</v>
      </c>
      <c r="D47" s="30">
        <f t="shared" si="7"/>
        <v>0</v>
      </c>
      <c r="E47" s="31">
        <f>E25</f>
        <v>52532</v>
      </c>
      <c r="F47" s="28">
        <f>G47+I47</f>
        <v>48944</v>
      </c>
      <c r="G47" s="29">
        <f>G25</f>
        <v>0</v>
      </c>
      <c r="H47" s="30">
        <f t="shared" si="11"/>
        <v>0</v>
      </c>
      <c r="I47" s="31">
        <f>I25</f>
        <v>48944</v>
      </c>
    </row>
    <row r="48" spans="1:9" s="153" customFormat="1" ht="35.1" customHeight="1">
      <c r="A48" s="176" t="s">
        <v>22</v>
      </c>
      <c r="B48" s="182"/>
      <c r="C48" s="182"/>
      <c r="D48" s="182"/>
      <c r="E48" s="182"/>
      <c r="F48" s="182"/>
      <c r="G48" s="182"/>
      <c r="H48" s="182"/>
      <c r="I48" s="182"/>
    </row>
    <row r="49" spans="1:9" ht="35.1" customHeight="1">
      <c r="A49" s="173" t="s">
        <v>25</v>
      </c>
      <c r="B49" s="162"/>
      <c r="C49" s="162"/>
      <c r="D49" s="163"/>
      <c r="E49" s="162"/>
      <c r="F49" s="162"/>
      <c r="G49" s="162"/>
      <c r="H49" s="163"/>
      <c r="I49" s="162"/>
    </row>
    <row r="50" spans="1:9" ht="35.1" customHeight="1">
      <c r="A50" s="181" t="s">
        <v>19</v>
      </c>
      <c r="B50" s="162"/>
      <c r="C50" s="162"/>
      <c r="D50" s="164"/>
      <c r="E50" s="162"/>
      <c r="F50" s="162"/>
      <c r="G50" s="162"/>
      <c r="H50" s="164"/>
      <c r="I50" s="162"/>
    </row>
    <row r="51" spans="1:9" ht="19.899999999999999" customHeight="1">
      <c r="A51" s="259" t="s">
        <v>81</v>
      </c>
      <c r="B51" s="260"/>
      <c r="C51" s="260"/>
      <c r="D51" s="260"/>
      <c r="E51" s="260"/>
      <c r="F51" s="260"/>
      <c r="G51" s="260"/>
      <c r="H51" s="260"/>
      <c r="I51" s="260"/>
    </row>
    <row r="52" spans="1:9" ht="19.899999999999999" customHeight="1">
      <c r="A52" s="260"/>
      <c r="B52" s="260"/>
      <c r="C52" s="260"/>
      <c r="D52" s="260"/>
      <c r="E52" s="260"/>
      <c r="F52" s="260"/>
      <c r="G52" s="260"/>
      <c r="H52" s="260"/>
      <c r="I52" s="260"/>
    </row>
    <row r="53" spans="1:9" ht="19.899999999999999" customHeight="1">
      <c r="B53" s="163"/>
      <c r="C53" s="163"/>
      <c r="D53" s="163"/>
      <c r="E53" s="163"/>
      <c r="F53" s="163"/>
      <c r="G53" s="163"/>
      <c r="H53" s="163"/>
      <c r="I53" s="163"/>
    </row>
    <row r="54" spans="1:9" ht="19.899999999999999" customHeight="1">
      <c r="B54" s="163"/>
      <c r="C54" s="163"/>
      <c r="D54" s="163"/>
      <c r="E54" s="163"/>
      <c r="F54" s="163"/>
      <c r="G54" s="163"/>
      <c r="H54" s="163"/>
      <c r="I54" s="163"/>
    </row>
    <row r="55" spans="1:9" ht="19.899999999999999" customHeight="1">
      <c r="B55" s="163"/>
      <c r="C55" s="163"/>
      <c r="D55" s="163"/>
      <c r="E55" s="163"/>
      <c r="F55" s="163"/>
      <c r="G55" s="163"/>
      <c r="H55" s="163"/>
      <c r="I55" s="163"/>
    </row>
    <row r="56" spans="1:9" ht="15.75">
      <c r="B56" s="163"/>
      <c r="C56" s="163"/>
      <c r="D56" s="163"/>
      <c r="E56" s="163"/>
      <c r="F56" s="163"/>
      <c r="G56" s="163"/>
      <c r="H56" s="163"/>
      <c r="I56" s="163"/>
    </row>
    <row r="57" spans="1:9" ht="15.75">
      <c r="B57" s="163"/>
      <c r="C57" s="163"/>
      <c r="D57" s="163"/>
      <c r="E57" s="163"/>
      <c r="F57" s="163"/>
      <c r="G57" s="163"/>
      <c r="H57" s="163"/>
      <c r="I57" s="163"/>
    </row>
    <row r="58" spans="1:9" ht="15.75">
      <c r="B58" s="163"/>
      <c r="C58" s="163"/>
      <c r="D58" s="163"/>
      <c r="E58" s="163"/>
      <c r="F58" s="163"/>
      <c r="G58" s="163"/>
      <c r="H58" s="163"/>
      <c r="I58" s="163"/>
    </row>
    <row r="59" spans="1:9">
      <c r="B59" s="165"/>
      <c r="C59" s="165"/>
      <c r="D59" s="165"/>
      <c r="E59" s="165"/>
      <c r="F59" s="165"/>
      <c r="G59" s="165"/>
      <c r="H59" s="165"/>
      <c r="I59" s="165"/>
    </row>
    <row r="60" spans="1:9" ht="15.75">
      <c r="B60" s="166"/>
      <c r="C60" s="166"/>
      <c r="D60" s="167"/>
      <c r="E60" s="166"/>
      <c r="F60" s="166"/>
      <c r="G60" s="166"/>
      <c r="H60" s="167"/>
      <c r="I60" s="166"/>
    </row>
    <row r="63" spans="1:9" ht="15.75">
      <c r="A63" s="167"/>
      <c r="B63" s="168"/>
      <c r="C63" s="168"/>
      <c r="D63" s="168"/>
      <c r="E63" s="168"/>
      <c r="F63" s="168"/>
      <c r="G63" s="168"/>
      <c r="H63" s="168"/>
      <c r="I63" s="168"/>
    </row>
    <row r="64" spans="1:9" ht="15.75">
      <c r="A64" s="167"/>
      <c r="B64" s="168"/>
      <c r="C64" s="168"/>
      <c r="D64" s="169"/>
      <c r="E64" s="168"/>
      <c r="F64" s="168"/>
      <c r="G64" s="168"/>
      <c r="H64" s="169"/>
      <c r="I64" s="168"/>
    </row>
    <row r="65" spans="1:9" ht="15.75">
      <c r="A65" s="170"/>
      <c r="B65" s="168"/>
      <c r="C65" s="168"/>
      <c r="D65" s="168"/>
      <c r="E65" s="168"/>
      <c r="F65" s="168"/>
      <c r="G65" s="168"/>
      <c r="H65" s="168"/>
      <c r="I65" s="168"/>
    </row>
    <row r="66" spans="1:9" s="148" customFormat="1" ht="15.75">
      <c r="A66" s="167"/>
      <c r="B66" s="168"/>
      <c r="C66" s="168"/>
      <c r="D66" s="168"/>
      <c r="E66" s="168"/>
      <c r="F66" s="168"/>
      <c r="G66" s="168"/>
      <c r="H66" s="168"/>
      <c r="I66" s="168"/>
    </row>
    <row r="67" spans="1:9" s="148" customFormat="1" ht="15.75">
      <c r="A67" s="167"/>
      <c r="B67" s="168"/>
      <c r="C67" s="168"/>
      <c r="D67" s="169"/>
      <c r="E67" s="168"/>
      <c r="F67" s="168"/>
      <c r="G67" s="168"/>
      <c r="H67" s="169"/>
      <c r="I67" s="168"/>
    </row>
    <row r="68" spans="1:9" s="148" customFormat="1" ht="15.75">
      <c r="A68" s="167"/>
      <c r="B68" s="168"/>
      <c r="C68" s="168"/>
      <c r="D68" s="169"/>
      <c r="E68" s="168"/>
      <c r="F68" s="168"/>
      <c r="G68" s="168"/>
      <c r="H68" s="169"/>
      <c r="I68" s="168"/>
    </row>
    <row r="69" spans="1:9" s="148" customFormat="1" ht="15.75">
      <c r="A69" s="167"/>
      <c r="B69" s="168"/>
      <c r="C69" s="168"/>
      <c r="D69" s="169"/>
      <c r="E69" s="168"/>
      <c r="F69" s="168"/>
      <c r="G69" s="168"/>
      <c r="H69" s="169"/>
      <c r="I69" s="168"/>
    </row>
    <row r="70" spans="1:9" s="148" customFormat="1" ht="15.75">
      <c r="A70" s="167"/>
      <c r="B70" s="168"/>
      <c r="C70" s="168"/>
      <c r="D70" s="169"/>
      <c r="E70" s="168"/>
      <c r="F70" s="168"/>
      <c r="G70" s="168"/>
      <c r="H70" s="169"/>
      <c r="I70" s="168"/>
    </row>
    <row r="71" spans="1:9" s="148" customFormat="1" ht="15.75">
      <c r="A71" s="167"/>
      <c r="B71" s="168"/>
      <c r="C71" s="168"/>
      <c r="D71" s="169"/>
      <c r="E71" s="168"/>
      <c r="F71" s="168"/>
      <c r="G71" s="168"/>
      <c r="H71" s="169"/>
      <c r="I71" s="168"/>
    </row>
    <row r="72" spans="1:9" s="148" customFormat="1" ht="15.75">
      <c r="A72" s="170"/>
      <c r="B72" s="168"/>
      <c r="C72" s="168"/>
      <c r="D72" s="169"/>
      <c r="E72" s="168"/>
      <c r="F72" s="168"/>
      <c r="G72" s="168"/>
      <c r="H72" s="169"/>
      <c r="I72" s="168"/>
    </row>
    <row r="73" spans="1:9" s="148" customFormat="1" ht="15.75">
      <c r="A73" s="167"/>
      <c r="B73" s="168"/>
      <c r="C73" s="168"/>
      <c r="D73" s="169"/>
      <c r="E73" s="168"/>
      <c r="F73" s="168"/>
      <c r="G73" s="168"/>
      <c r="H73" s="169"/>
      <c r="I73" s="168"/>
    </row>
    <row r="74" spans="1:9" s="148" customFormat="1" ht="15.75">
      <c r="A74" s="170"/>
      <c r="B74" s="168"/>
      <c r="C74" s="168"/>
      <c r="D74" s="169"/>
      <c r="E74" s="168"/>
      <c r="F74" s="168"/>
      <c r="G74" s="168"/>
      <c r="H74" s="169"/>
      <c r="I74" s="168"/>
    </row>
    <row r="75" spans="1:9" s="148" customFormat="1" ht="15.75">
      <c r="A75" s="167"/>
      <c r="B75" s="168"/>
      <c r="C75" s="168"/>
      <c r="D75" s="169"/>
      <c r="E75" s="168"/>
      <c r="F75" s="168"/>
      <c r="G75" s="168"/>
      <c r="H75" s="169"/>
      <c r="I75" s="168"/>
    </row>
    <row r="76" spans="1:9" s="148" customFormat="1" ht="15.75">
      <c r="A76" s="167"/>
      <c r="B76" s="168"/>
      <c r="C76" s="168"/>
      <c r="D76" s="169"/>
      <c r="E76" s="168"/>
      <c r="F76" s="168"/>
      <c r="G76" s="168"/>
      <c r="H76" s="169"/>
      <c r="I76" s="168"/>
    </row>
    <row r="77" spans="1:9" s="148" customFormat="1" ht="15.75">
      <c r="A77" s="167"/>
      <c r="B77" s="168"/>
      <c r="C77" s="168"/>
      <c r="D77" s="169"/>
      <c r="E77" s="168"/>
      <c r="F77" s="168"/>
      <c r="G77" s="168"/>
      <c r="H77" s="169"/>
      <c r="I77" s="168"/>
    </row>
    <row r="78" spans="1:9" s="148" customFormat="1" ht="15.75">
      <c r="A78" s="170"/>
      <c r="B78" s="168"/>
      <c r="C78" s="168"/>
      <c r="D78" s="169"/>
      <c r="E78" s="168"/>
      <c r="F78" s="168"/>
      <c r="G78" s="168"/>
      <c r="H78" s="169"/>
      <c r="I78" s="168"/>
    </row>
    <row r="79" spans="1:9" s="148" customFormat="1" ht="15.75">
      <c r="A79" s="167"/>
      <c r="B79" s="168"/>
      <c r="C79" s="168"/>
      <c r="D79" s="169"/>
      <c r="E79" s="168"/>
      <c r="F79" s="168"/>
      <c r="G79" s="168"/>
      <c r="H79" s="169"/>
      <c r="I79" s="168"/>
    </row>
    <row r="80" spans="1:9" s="148" customFormat="1" ht="15.75">
      <c r="A80" s="170"/>
      <c r="B80" s="168"/>
      <c r="C80" s="168"/>
      <c r="D80" s="169"/>
      <c r="E80" s="168"/>
      <c r="F80" s="168"/>
      <c r="G80" s="168"/>
      <c r="H80" s="169"/>
      <c r="I80" s="168"/>
    </row>
    <row r="81" spans="1:9" s="148" customFormat="1" ht="15.75">
      <c r="A81" s="167"/>
      <c r="B81" s="171"/>
      <c r="C81" s="171"/>
      <c r="D81" s="171"/>
      <c r="E81" s="171"/>
      <c r="F81" s="171"/>
      <c r="G81" s="171"/>
      <c r="H81" s="171"/>
      <c r="I81" s="171"/>
    </row>
    <row r="82" spans="1:9" s="148" customFormat="1" ht="15.75">
      <c r="A82" s="167"/>
      <c r="B82" s="163"/>
      <c r="C82" s="163"/>
      <c r="D82" s="163"/>
      <c r="E82" s="163"/>
      <c r="F82" s="163"/>
      <c r="G82" s="163"/>
      <c r="H82" s="163"/>
      <c r="I82" s="163"/>
    </row>
    <row r="83" spans="1:9" s="148" customFormat="1" ht="15.75">
      <c r="A83" s="165"/>
      <c r="B83" s="165"/>
      <c r="C83" s="165"/>
      <c r="D83" s="165"/>
      <c r="E83" s="165"/>
      <c r="F83" s="165"/>
      <c r="G83" s="165"/>
      <c r="H83" s="165"/>
      <c r="I83" s="165"/>
    </row>
    <row r="84" spans="1:9" s="148" customFormat="1" ht="15.75">
      <c r="A84" s="165"/>
      <c r="B84" s="165"/>
      <c r="C84" s="165"/>
      <c r="D84" s="165"/>
      <c r="E84" s="165"/>
      <c r="F84" s="165"/>
      <c r="G84" s="165"/>
      <c r="H84" s="165"/>
      <c r="I84" s="165"/>
    </row>
    <row r="85" spans="1:9" s="148" customFormat="1" ht="15.75">
      <c r="A85" s="165"/>
      <c r="B85" s="165"/>
      <c r="C85" s="165"/>
      <c r="D85" s="165"/>
      <c r="E85" s="165"/>
      <c r="F85" s="165"/>
      <c r="G85" s="165"/>
      <c r="H85" s="165"/>
      <c r="I85" s="165"/>
    </row>
    <row r="86" spans="1:9" s="148" customFormat="1" ht="15.75">
      <c r="A86" s="172"/>
      <c r="B86" s="165"/>
      <c r="C86" s="165"/>
      <c r="D86" s="165"/>
      <c r="E86" s="165"/>
      <c r="F86" s="165"/>
      <c r="G86" s="165"/>
      <c r="H86" s="165"/>
      <c r="I86" s="165"/>
    </row>
    <row r="87" spans="1:9" s="148" customFormat="1" ht="15.75">
      <c r="A87" s="165"/>
      <c r="B87" s="165"/>
      <c r="C87" s="165"/>
      <c r="D87" s="165"/>
      <c r="E87" s="165"/>
      <c r="F87" s="165"/>
      <c r="G87" s="165"/>
      <c r="H87" s="165"/>
      <c r="I87" s="165"/>
    </row>
    <row r="88" spans="1:9" s="148" customFormat="1" ht="15.75">
      <c r="A88" s="172"/>
      <c r="B88" s="165"/>
      <c r="C88" s="165"/>
      <c r="D88" s="165"/>
      <c r="E88" s="165"/>
      <c r="F88" s="165"/>
      <c r="G88" s="165"/>
      <c r="H88" s="165"/>
      <c r="I88" s="165"/>
    </row>
    <row r="89" spans="1:9" s="148" customFormat="1" ht="15.75">
      <c r="A89" s="165"/>
      <c r="B89" s="165"/>
      <c r="C89" s="165"/>
      <c r="D89" s="165"/>
      <c r="E89" s="165"/>
      <c r="F89" s="165"/>
      <c r="G89" s="165"/>
      <c r="H89" s="165"/>
      <c r="I89" s="165"/>
    </row>
    <row r="90" spans="1:9" s="148" customFormat="1" ht="15.75">
      <c r="A90" s="165"/>
      <c r="B90" s="165"/>
      <c r="C90" s="165"/>
      <c r="D90" s="165"/>
      <c r="E90" s="165"/>
      <c r="F90" s="165"/>
      <c r="G90" s="165"/>
      <c r="H90" s="165"/>
      <c r="I90" s="165"/>
    </row>
    <row r="91" spans="1:9" s="148" customFormat="1" ht="15.75">
      <c r="A91" s="165"/>
      <c r="B91" s="165"/>
      <c r="C91" s="165"/>
      <c r="D91" s="165"/>
      <c r="E91" s="165"/>
      <c r="F91" s="165"/>
      <c r="G91" s="165"/>
      <c r="H91" s="165"/>
      <c r="I91" s="165"/>
    </row>
    <row r="92" spans="1:9" s="148" customFormat="1" ht="15.75">
      <c r="A92" s="165"/>
      <c r="B92" s="165"/>
      <c r="C92" s="165"/>
      <c r="D92" s="165"/>
      <c r="E92" s="165"/>
      <c r="F92" s="165"/>
      <c r="G92" s="165"/>
      <c r="H92" s="165"/>
      <c r="I92" s="165"/>
    </row>
    <row r="93" spans="1:9" s="148" customFormat="1" ht="15.75">
      <c r="A93" s="165"/>
      <c r="B93" s="165"/>
      <c r="C93" s="165"/>
      <c r="D93" s="165"/>
      <c r="E93" s="165"/>
      <c r="F93" s="165"/>
      <c r="G93" s="165"/>
      <c r="H93" s="165"/>
      <c r="I93" s="165"/>
    </row>
    <row r="94" spans="1:9" s="148" customFormat="1" ht="15.75">
      <c r="A94" s="165"/>
      <c r="B94" s="165"/>
      <c r="C94" s="165"/>
      <c r="D94" s="165"/>
      <c r="E94" s="165"/>
      <c r="F94" s="165"/>
      <c r="G94" s="165"/>
      <c r="H94" s="165"/>
      <c r="I94" s="165"/>
    </row>
    <row r="95" spans="1:9" s="148" customFormat="1" ht="15.75">
      <c r="A95" s="165"/>
      <c r="B95" s="165"/>
      <c r="C95" s="165"/>
      <c r="D95" s="165"/>
      <c r="E95" s="165"/>
      <c r="F95" s="165"/>
      <c r="G95" s="165"/>
      <c r="H95" s="165"/>
      <c r="I95" s="165"/>
    </row>
    <row r="96" spans="1:9" s="148" customFormat="1" ht="15.75">
      <c r="A96" s="165"/>
      <c r="B96" s="165"/>
      <c r="C96" s="165"/>
      <c r="D96" s="165"/>
      <c r="E96" s="165"/>
      <c r="F96" s="165"/>
      <c r="G96" s="165"/>
      <c r="H96" s="165"/>
      <c r="I96" s="165"/>
    </row>
  </sheetData>
  <mergeCells count="10">
    <mergeCell ref="A51:I52"/>
    <mergeCell ref="A27:A28"/>
    <mergeCell ref="B27:E27"/>
    <mergeCell ref="F27:I27"/>
    <mergeCell ref="A1:I1"/>
    <mergeCell ref="A2:I2"/>
    <mergeCell ref="A3:I3"/>
    <mergeCell ref="A5:A6"/>
    <mergeCell ref="B5:E5"/>
    <mergeCell ref="F5:I5"/>
  </mergeCells>
  <pageMargins left="0.75" right="0.75" top="1" bottom="1" header="0.5" footer="0.5"/>
  <pageSetup scale="41" orientation="portrait" r:id="rId1"/>
  <headerFooter alignWithMargins="0"/>
  <ignoredErrors>
    <ignoredError sqref="D43:D47 F43:F44 H43:H47 F47 D29 F29 H29 D31:D37 F31:F37 H31:H37 B37:C37 E37 G37 I37 D38:D42 F38:F42 H38:H4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628F-7724-4C80-B8AD-06B9FA88A61B}">
  <sheetPr>
    <pageSetUpPr fitToPage="1"/>
  </sheetPr>
  <dimension ref="A1:IV96"/>
  <sheetViews>
    <sheetView zoomScale="70" zoomScaleNormal="70" workbookViewId="0">
      <selection sqref="A1:I1"/>
    </sheetView>
  </sheetViews>
  <sheetFormatPr defaultColWidth="12.5703125" defaultRowHeight="15.75"/>
  <cols>
    <col min="1" max="1" width="56.7109375" style="149" customWidth="1"/>
    <col min="2" max="3" width="21.5703125" style="39" bestFit="1" customWidth="1"/>
    <col min="4" max="4" width="11.140625" style="39" bestFit="1" customWidth="1"/>
    <col min="5" max="5" width="20.7109375" style="39" bestFit="1" customWidth="1"/>
    <col min="6" max="7" width="21.5703125" style="39" bestFit="1" customWidth="1"/>
    <col min="8" max="8" width="11.140625" style="39" bestFit="1" customWidth="1"/>
    <col min="9" max="9" width="20.7109375" style="39" bestFit="1" customWidth="1"/>
    <col min="10" max="10" width="4.7109375" style="39" hidden="1" customWidth="1"/>
    <col min="11" max="11" width="14.140625" style="1" customWidth="1"/>
    <col min="12" max="12" width="20.5703125" style="6" customWidth="1"/>
    <col min="13" max="13" width="13.85546875" customWidth="1"/>
    <col min="14" max="14" width="15.140625" customWidth="1"/>
    <col min="15" max="16" width="13.85546875" customWidth="1"/>
  </cols>
  <sheetData>
    <row r="1" spans="1:256" ht="38.25" customHeight="1">
      <c r="A1" s="274" t="s">
        <v>15</v>
      </c>
      <c r="B1" s="274"/>
      <c r="C1" s="274"/>
      <c r="D1" s="274"/>
      <c r="E1" s="274"/>
      <c r="F1" s="274"/>
      <c r="G1" s="274"/>
      <c r="H1" s="274"/>
      <c r="I1" s="274"/>
      <c r="J1" s="69"/>
      <c r="L1" s="2"/>
      <c r="M1" s="3"/>
      <c r="N1" s="3"/>
      <c r="O1" s="3"/>
      <c r="P1" s="3"/>
    </row>
    <row r="2" spans="1:256" ht="38.25" customHeight="1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69"/>
      <c r="L2" s="2"/>
      <c r="M2" s="3"/>
      <c r="N2" s="3"/>
      <c r="O2" s="3"/>
      <c r="P2" s="3"/>
    </row>
    <row r="3" spans="1:256" ht="37.5" customHeight="1">
      <c r="A3" s="275">
        <v>45108</v>
      </c>
      <c r="B3" s="275"/>
      <c r="C3" s="275"/>
      <c r="D3" s="275"/>
      <c r="E3" s="275"/>
      <c r="F3" s="275"/>
      <c r="G3" s="275"/>
      <c r="H3" s="275"/>
      <c r="I3" s="275"/>
      <c r="J3" s="70"/>
      <c r="L3" s="2"/>
      <c r="M3" s="3"/>
      <c r="N3" s="3"/>
      <c r="O3" s="3"/>
      <c r="P3" s="3"/>
    </row>
    <row r="4" spans="1:256" ht="21.75" customHeight="1">
      <c r="A4" s="150" t="s">
        <v>1</v>
      </c>
      <c r="B4" s="4"/>
      <c r="C4" s="5"/>
      <c r="D4" s="5"/>
      <c r="E4" s="5"/>
      <c r="F4" s="4"/>
      <c r="G4" s="5"/>
      <c r="H4" s="5"/>
      <c r="I4" s="5"/>
      <c r="J4" s="5"/>
      <c r="L4" s="2"/>
      <c r="M4" s="3"/>
      <c r="N4" s="3"/>
      <c r="O4" s="3"/>
      <c r="P4" s="3"/>
    </row>
    <row r="5" spans="1:256" s="8" customFormat="1" ht="35.1" customHeight="1">
      <c r="A5" s="261" t="s">
        <v>16</v>
      </c>
      <c r="B5" s="276" t="s">
        <v>58</v>
      </c>
      <c r="C5" s="277"/>
      <c r="D5" s="277"/>
      <c r="E5" s="278"/>
      <c r="F5" s="276" t="s">
        <v>59</v>
      </c>
      <c r="G5" s="277"/>
      <c r="H5" s="277"/>
      <c r="I5" s="278"/>
      <c r="J5" s="9"/>
      <c r="K5" s="10"/>
      <c r="L5" s="7"/>
    </row>
    <row r="6" spans="1:256" s="8" customFormat="1" ht="49.5" customHeight="1" thickBot="1">
      <c r="A6" s="262"/>
      <c r="B6" s="222" t="s">
        <v>2</v>
      </c>
      <c r="C6" s="223" t="s">
        <v>3</v>
      </c>
      <c r="D6" s="223" t="s">
        <v>4</v>
      </c>
      <c r="E6" s="224" t="s">
        <v>5</v>
      </c>
      <c r="F6" s="222" t="s">
        <v>2</v>
      </c>
      <c r="G6" s="223" t="s">
        <v>3</v>
      </c>
      <c r="H6" s="223" t="s">
        <v>4</v>
      </c>
      <c r="I6" s="224" t="s">
        <v>5</v>
      </c>
      <c r="J6" s="11"/>
      <c r="K6" s="10"/>
      <c r="L6" s="7"/>
    </row>
    <row r="7" spans="1:256" ht="53.25" customHeight="1" thickTop="1">
      <c r="A7" s="12" t="s">
        <v>12</v>
      </c>
      <c r="B7" s="186">
        <f>C7+E7</f>
        <v>5060014</v>
      </c>
      <c r="C7" s="187">
        <v>4954180</v>
      </c>
      <c r="D7" s="188">
        <f>C7/B7</f>
        <v>0.97908424759299084</v>
      </c>
      <c r="E7" s="189">
        <v>105834</v>
      </c>
      <c r="F7" s="186">
        <f>G7+I7</f>
        <v>4812786</v>
      </c>
      <c r="G7" s="187">
        <v>4739251</v>
      </c>
      <c r="H7" s="188">
        <f>G7/F7</f>
        <v>0.98472090801460943</v>
      </c>
      <c r="I7" s="189">
        <v>73535</v>
      </c>
      <c r="J7" s="13"/>
      <c r="M7" s="14"/>
      <c r="N7" s="14"/>
    </row>
    <row r="8" spans="1:256" ht="35.1" customHeight="1">
      <c r="A8" s="15" t="s">
        <v>6</v>
      </c>
      <c r="B8" s="225"/>
      <c r="C8" s="226"/>
      <c r="D8" s="227"/>
      <c r="E8" s="228"/>
      <c r="F8" s="190"/>
      <c r="G8" s="191"/>
      <c r="H8" s="192"/>
      <c r="I8" s="193"/>
      <c r="J8" s="16"/>
      <c r="M8" s="14"/>
      <c r="N8" s="14"/>
    </row>
    <row r="9" spans="1:256" ht="24.95" customHeight="1">
      <c r="A9" s="220" t="s">
        <v>73</v>
      </c>
      <c r="B9" s="194">
        <f t="shared" ref="B9:B25" si="0">C9+E9</f>
        <v>2886569</v>
      </c>
      <c r="C9" s="195">
        <v>2873417</v>
      </c>
      <c r="D9" s="196">
        <f t="shared" ref="D9:D25" si="1">C9/B9</f>
        <v>0.99544372575192208</v>
      </c>
      <c r="E9" s="197">
        <v>13152</v>
      </c>
      <c r="F9" s="194">
        <f t="shared" ref="F9:F25" si="2">G9+I9</f>
        <v>2901097</v>
      </c>
      <c r="G9" s="195">
        <v>2887981</v>
      </c>
      <c r="H9" s="196">
        <f t="shared" ref="H9:H25" si="3">G9/F9</f>
        <v>0.99547895158279787</v>
      </c>
      <c r="I9" s="197">
        <v>13116</v>
      </c>
      <c r="J9" s="13"/>
      <c r="M9" s="14"/>
      <c r="N9" s="14"/>
    </row>
    <row r="10" spans="1:256" ht="24.95" customHeight="1">
      <c r="A10" s="220" t="s">
        <v>74</v>
      </c>
      <c r="B10" s="194">
        <f t="shared" si="0"/>
        <v>538109</v>
      </c>
      <c r="C10" s="195">
        <v>534150</v>
      </c>
      <c r="D10" s="196">
        <f t="shared" si="1"/>
        <v>0.99264275453486195</v>
      </c>
      <c r="E10" s="197">
        <v>3959</v>
      </c>
      <c r="F10" s="194">
        <f t="shared" si="2"/>
        <v>513828</v>
      </c>
      <c r="G10" s="195">
        <v>510229</v>
      </c>
      <c r="H10" s="196">
        <f t="shared" si="3"/>
        <v>0.99299571062690239</v>
      </c>
      <c r="I10" s="197">
        <v>3599</v>
      </c>
      <c r="J10" s="13"/>
      <c r="K10" s="17"/>
      <c r="M10" s="14"/>
      <c r="N10" s="14"/>
    </row>
    <row r="11" spans="1:256" ht="24.95" customHeight="1">
      <c r="A11" s="220" t="s">
        <v>75</v>
      </c>
      <c r="B11" s="194">
        <f t="shared" si="0"/>
        <v>66086676</v>
      </c>
      <c r="C11" s="195">
        <v>65527799</v>
      </c>
      <c r="D11" s="196">
        <f t="shared" si="1"/>
        <v>0.99154327265604947</v>
      </c>
      <c r="E11" s="197">
        <v>558877</v>
      </c>
      <c r="F11" s="194">
        <f t="shared" si="2"/>
        <v>67113947</v>
      </c>
      <c r="G11" s="195">
        <v>66572961</v>
      </c>
      <c r="H11" s="196">
        <f t="shared" si="3"/>
        <v>0.99193929094946542</v>
      </c>
      <c r="I11" s="197">
        <v>540986</v>
      </c>
      <c r="J11" s="13"/>
      <c r="L11" s="18"/>
      <c r="M11" s="14"/>
      <c r="N11" s="14"/>
      <c r="IV11" s="19">
        <f>+I11-E11</f>
        <v>-17891</v>
      </c>
    </row>
    <row r="12" spans="1:256" ht="24.95" customHeight="1">
      <c r="A12" s="71" t="s">
        <v>18</v>
      </c>
      <c r="B12" s="194">
        <f t="shared" si="0"/>
        <v>15663</v>
      </c>
      <c r="C12" s="195">
        <v>14649</v>
      </c>
      <c r="D12" s="196">
        <f t="shared" si="1"/>
        <v>0.9352614441677839</v>
      </c>
      <c r="E12" s="197">
        <v>1014</v>
      </c>
      <c r="F12" s="194">
        <f t="shared" si="2"/>
        <v>14193</v>
      </c>
      <c r="G12" s="195">
        <v>13192</v>
      </c>
      <c r="H12" s="196">
        <f t="shared" si="3"/>
        <v>0.92947227506517294</v>
      </c>
      <c r="I12" s="197">
        <v>1001</v>
      </c>
      <c r="J12" s="13"/>
      <c r="K12" s="20"/>
      <c r="M12" s="14"/>
      <c r="N12" s="14"/>
    </row>
    <row r="13" spans="1:256" ht="24.95" customHeight="1">
      <c r="A13" s="220" t="s">
        <v>82</v>
      </c>
      <c r="B13" s="194">
        <f t="shared" si="0"/>
        <v>7690942</v>
      </c>
      <c r="C13" s="195">
        <v>7423765</v>
      </c>
      <c r="D13" s="196">
        <f t="shared" si="1"/>
        <v>0.96526082240640998</v>
      </c>
      <c r="E13" s="197">
        <v>267177</v>
      </c>
      <c r="F13" s="194">
        <f t="shared" si="2"/>
        <v>185485</v>
      </c>
      <c r="G13" s="195">
        <v>150622</v>
      </c>
      <c r="H13" s="196">
        <f t="shared" si="3"/>
        <v>0.81204410060112675</v>
      </c>
      <c r="I13" s="197">
        <v>34863</v>
      </c>
      <c r="J13" s="13"/>
      <c r="M13" s="14"/>
      <c r="N13" s="14"/>
    </row>
    <row r="14" spans="1:256" ht="24.95" customHeight="1">
      <c r="A14" s="220" t="s">
        <v>83</v>
      </c>
      <c r="B14" s="194">
        <f t="shared" si="0"/>
        <v>6228320</v>
      </c>
      <c r="C14" s="195">
        <v>6116400</v>
      </c>
      <c r="D14" s="196">
        <f t="shared" si="1"/>
        <v>0.98203046728491794</v>
      </c>
      <c r="E14" s="197">
        <v>111920</v>
      </c>
      <c r="F14" s="194">
        <f t="shared" si="2"/>
        <v>133231</v>
      </c>
      <c r="G14" s="195">
        <v>110734</v>
      </c>
      <c r="H14" s="196">
        <f t="shared" si="3"/>
        <v>0.83114290217742115</v>
      </c>
      <c r="I14" s="197">
        <v>22497</v>
      </c>
      <c r="J14" s="13"/>
      <c r="L14" s="18"/>
      <c r="M14" s="14"/>
      <c r="N14" s="14"/>
      <c r="IV14" s="19">
        <f>+I14-E14</f>
        <v>-89423</v>
      </c>
    </row>
    <row r="15" spans="1:256" ht="35.1" customHeight="1">
      <c r="A15" s="221" t="s">
        <v>78</v>
      </c>
      <c r="B15" s="198">
        <f t="shared" si="0"/>
        <v>83446279</v>
      </c>
      <c r="C15" s="187">
        <v>82490180</v>
      </c>
      <c r="D15" s="199">
        <f t="shared" si="1"/>
        <v>0.98854234111505435</v>
      </c>
      <c r="E15" s="200">
        <v>956099</v>
      </c>
      <c r="F15" s="198">
        <f t="shared" si="2"/>
        <v>70861781</v>
      </c>
      <c r="G15" s="187">
        <v>70245719</v>
      </c>
      <c r="H15" s="199">
        <f t="shared" si="3"/>
        <v>0.99130614569227382</v>
      </c>
      <c r="I15" s="200">
        <v>616062</v>
      </c>
      <c r="J15" s="13"/>
      <c r="M15" s="14"/>
      <c r="N15" s="14"/>
    </row>
    <row r="16" spans="1:256" ht="35.1" customHeight="1">
      <c r="A16" s="21" t="s">
        <v>7</v>
      </c>
      <c r="B16" s="201">
        <f t="shared" si="0"/>
        <v>1837430</v>
      </c>
      <c r="C16" s="187">
        <v>1737654</v>
      </c>
      <c r="D16" s="199">
        <f t="shared" si="1"/>
        <v>0.94569806740937068</v>
      </c>
      <c r="E16" s="189">
        <v>99776</v>
      </c>
      <c r="F16" s="201">
        <f t="shared" si="2"/>
        <v>1948740</v>
      </c>
      <c r="G16" s="187">
        <v>1850007</v>
      </c>
      <c r="H16" s="199">
        <f t="shared" si="3"/>
        <v>0.94933495489393149</v>
      </c>
      <c r="I16" s="189">
        <v>98733</v>
      </c>
      <c r="J16" s="13"/>
      <c r="M16" s="14"/>
      <c r="N16" s="14"/>
    </row>
    <row r="17" spans="1:14" ht="35.1" customHeight="1">
      <c r="A17" s="22" t="s">
        <v>8</v>
      </c>
      <c r="B17" s="201">
        <f t="shared" si="0"/>
        <v>2490660</v>
      </c>
      <c r="C17" s="187">
        <v>2089335</v>
      </c>
      <c r="D17" s="199">
        <f t="shared" si="1"/>
        <v>0.83886801088868013</v>
      </c>
      <c r="E17" s="189">
        <v>401325</v>
      </c>
      <c r="F17" s="201">
        <f t="shared" si="2"/>
        <v>2505491</v>
      </c>
      <c r="G17" s="187">
        <v>2164753</v>
      </c>
      <c r="H17" s="199">
        <f t="shared" si="3"/>
        <v>0.86400350270665516</v>
      </c>
      <c r="I17" s="189">
        <v>340738</v>
      </c>
      <c r="J17" s="13"/>
      <c r="K17" s="23"/>
      <c r="L17" s="178"/>
      <c r="M17" s="14"/>
      <c r="N17" s="14"/>
    </row>
    <row r="18" spans="1:14" ht="35.1" customHeight="1">
      <c r="A18" s="21" t="s">
        <v>9</v>
      </c>
      <c r="B18" s="201">
        <f t="shared" si="0"/>
        <v>2974566</v>
      </c>
      <c r="C18" s="187">
        <v>1511759</v>
      </c>
      <c r="D18" s="199">
        <f t="shared" si="1"/>
        <v>0.50822842727308792</v>
      </c>
      <c r="E18" s="189">
        <v>1462807</v>
      </c>
      <c r="F18" s="201">
        <f t="shared" si="2"/>
        <v>2502008</v>
      </c>
      <c r="G18" s="187">
        <v>1092523</v>
      </c>
      <c r="H18" s="199">
        <f t="shared" si="3"/>
        <v>0.43665847591214735</v>
      </c>
      <c r="I18" s="189">
        <v>1409485</v>
      </c>
      <c r="J18" s="13"/>
      <c r="K18" s="49"/>
      <c r="M18" s="14"/>
      <c r="N18" s="14"/>
    </row>
    <row r="19" spans="1:14" s="149" customFormat="1" ht="35.1" customHeight="1">
      <c r="A19" s="50" t="s">
        <v>20</v>
      </c>
      <c r="B19" s="53">
        <f t="shared" si="0"/>
        <v>0</v>
      </c>
      <c r="C19" s="54">
        <v>0</v>
      </c>
      <c r="D19" s="55">
        <v>0</v>
      </c>
      <c r="E19" s="52">
        <v>0</v>
      </c>
      <c r="F19" s="53">
        <f t="shared" si="2"/>
        <v>0</v>
      </c>
      <c r="G19" s="54">
        <v>0</v>
      </c>
      <c r="H19" s="55">
        <v>0</v>
      </c>
      <c r="I19" s="52">
        <v>0</v>
      </c>
      <c r="J19" s="154"/>
    </row>
    <row r="20" spans="1:14" s="149" customFormat="1" ht="35.1" customHeight="1">
      <c r="A20" s="50" t="s">
        <v>24</v>
      </c>
      <c r="B20" s="53">
        <f t="shared" si="0"/>
        <v>0</v>
      </c>
      <c r="C20" s="54">
        <v>0</v>
      </c>
      <c r="D20" s="55">
        <v>0</v>
      </c>
      <c r="E20" s="175">
        <v>0</v>
      </c>
      <c r="F20" s="53">
        <f t="shared" si="2"/>
        <v>0</v>
      </c>
      <c r="G20" s="54">
        <v>0</v>
      </c>
      <c r="H20" s="55">
        <v>0</v>
      </c>
      <c r="I20" s="175">
        <v>0</v>
      </c>
      <c r="J20" s="154"/>
    </row>
    <row r="21" spans="1:14" ht="35.1" customHeight="1">
      <c r="A21" s="21" t="s">
        <v>11</v>
      </c>
      <c r="B21" s="201">
        <f t="shared" si="0"/>
        <v>47638</v>
      </c>
      <c r="C21" s="187">
        <v>47638</v>
      </c>
      <c r="D21" s="199">
        <f t="shared" si="1"/>
        <v>1</v>
      </c>
      <c r="E21" s="189">
        <v>0</v>
      </c>
      <c r="F21" s="201">
        <f t="shared" si="2"/>
        <v>48029</v>
      </c>
      <c r="G21" s="187">
        <v>48029</v>
      </c>
      <c r="H21" s="199">
        <f t="shared" si="3"/>
        <v>1</v>
      </c>
      <c r="I21" s="189">
        <v>0</v>
      </c>
      <c r="J21" s="13"/>
      <c r="M21" s="14"/>
      <c r="N21" s="14"/>
    </row>
    <row r="22" spans="1:14" ht="35.1" customHeight="1">
      <c r="A22" s="24" t="s">
        <v>10</v>
      </c>
      <c r="B22" s="202">
        <f t="shared" si="0"/>
        <v>95856587</v>
      </c>
      <c r="C22" s="203">
        <v>92830746</v>
      </c>
      <c r="D22" s="204">
        <f t="shared" si="1"/>
        <v>0.9684336664312907</v>
      </c>
      <c r="E22" s="229">
        <v>3025841</v>
      </c>
      <c r="F22" s="202">
        <f t="shared" si="2"/>
        <v>82678835</v>
      </c>
      <c r="G22" s="203">
        <v>80140282</v>
      </c>
      <c r="H22" s="204">
        <f t="shared" si="3"/>
        <v>0.96929621710320424</v>
      </c>
      <c r="I22" s="205">
        <v>2538553</v>
      </c>
      <c r="J22" s="25"/>
      <c r="L22" s="18"/>
      <c r="M22" s="14"/>
      <c r="N22" s="14"/>
    </row>
    <row r="23" spans="1:14" ht="35.1" customHeight="1">
      <c r="A23" s="56" t="s">
        <v>23</v>
      </c>
      <c r="B23" s="57">
        <f t="shared" si="0"/>
        <v>95856587</v>
      </c>
      <c r="C23" s="58">
        <v>92830746</v>
      </c>
      <c r="D23" s="59">
        <f t="shared" si="1"/>
        <v>0.9684336664312907</v>
      </c>
      <c r="E23" s="147">
        <v>3025841</v>
      </c>
      <c r="F23" s="57">
        <f t="shared" si="2"/>
        <v>82678835</v>
      </c>
      <c r="G23" s="58">
        <v>80140282</v>
      </c>
      <c r="H23" s="59">
        <f t="shared" si="3"/>
        <v>0.96929621710320424</v>
      </c>
      <c r="I23" s="147">
        <v>2538553</v>
      </c>
      <c r="J23" s="25"/>
      <c r="L23" s="18"/>
      <c r="M23" s="14"/>
      <c r="N23" s="14"/>
    </row>
    <row r="24" spans="1:14" ht="35.1" customHeight="1">
      <c r="A24" s="157" t="s">
        <v>17</v>
      </c>
      <c r="B24" s="202">
        <f t="shared" si="0"/>
        <v>92882021</v>
      </c>
      <c r="C24" s="206">
        <v>91318987</v>
      </c>
      <c r="D24" s="204">
        <f t="shared" si="1"/>
        <v>0.98317183472999581</v>
      </c>
      <c r="E24" s="207">
        <v>1563034</v>
      </c>
      <c r="F24" s="202">
        <f t="shared" si="2"/>
        <v>80176827</v>
      </c>
      <c r="G24" s="206">
        <v>79047759</v>
      </c>
      <c r="H24" s="204">
        <f t="shared" si="3"/>
        <v>0.98591777646675893</v>
      </c>
      <c r="I24" s="207">
        <v>1129068</v>
      </c>
      <c r="J24" s="25"/>
      <c r="L24" s="18"/>
      <c r="M24" s="18"/>
      <c r="N24" s="14"/>
    </row>
    <row r="25" spans="1:14" ht="35.1" customHeight="1">
      <c r="A25" s="27" t="s">
        <v>21</v>
      </c>
      <c r="B25" s="28">
        <f t="shared" si="0"/>
        <v>50827</v>
      </c>
      <c r="C25" s="29">
        <v>0</v>
      </c>
      <c r="D25" s="30">
        <f t="shared" si="1"/>
        <v>0</v>
      </c>
      <c r="E25" s="31">
        <v>50827</v>
      </c>
      <c r="F25" s="28">
        <f t="shared" si="2"/>
        <v>46142</v>
      </c>
      <c r="G25" s="159">
        <v>0</v>
      </c>
      <c r="H25" s="30">
        <f t="shared" si="3"/>
        <v>0</v>
      </c>
      <c r="I25" s="160">
        <v>46142</v>
      </c>
      <c r="J25" s="32"/>
      <c r="K25" s="33"/>
      <c r="L25" s="18"/>
      <c r="M25" s="18"/>
      <c r="N25" s="14"/>
    </row>
    <row r="26" spans="1:14" ht="12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18"/>
      <c r="M26" s="18"/>
      <c r="N26" s="14"/>
    </row>
    <row r="27" spans="1:14" ht="48.75" customHeight="1">
      <c r="A27" s="261" t="s">
        <v>16</v>
      </c>
      <c r="B27" s="271" t="s">
        <v>60</v>
      </c>
      <c r="C27" s="272"/>
      <c r="D27" s="272"/>
      <c r="E27" s="273"/>
      <c r="F27" s="271" t="s">
        <v>90</v>
      </c>
      <c r="G27" s="272"/>
      <c r="H27" s="272"/>
      <c r="I27" s="273"/>
      <c r="J27" s="35"/>
      <c r="K27" s="33"/>
      <c r="L27" s="18"/>
      <c r="M27" s="18"/>
      <c r="N27" s="14"/>
    </row>
    <row r="28" spans="1:14" ht="49.5" customHeight="1" thickBot="1">
      <c r="A28" s="262"/>
      <c r="B28" s="230" t="s">
        <v>2</v>
      </c>
      <c r="C28" s="231" t="s">
        <v>3</v>
      </c>
      <c r="D28" s="231" t="s">
        <v>4</v>
      </c>
      <c r="E28" s="232" t="s">
        <v>5</v>
      </c>
      <c r="F28" s="230" t="s">
        <v>2</v>
      </c>
      <c r="G28" s="231" t="s">
        <v>3</v>
      </c>
      <c r="H28" s="231" t="s">
        <v>4</v>
      </c>
      <c r="I28" s="232" t="s">
        <v>5</v>
      </c>
      <c r="J28" s="11"/>
      <c r="K28" s="33"/>
      <c r="L28" s="18"/>
      <c r="M28" s="18"/>
      <c r="N28" s="14"/>
    </row>
    <row r="29" spans="1:14" ht="51.75" customHeight="1" thickTop="1">
      <c r="A29" s="12" t="s">
        <v>12</v>
      </c>
      <c r="B29" s="211">
        <f>C29+E29</f>
        <v>53798357</v>
      </c>
      <c r="C29" s="187">
        <f>C7+June23!C29</f>
        <v>52969607</v>
      </c>
      <c r="D29" s="188">
        <f>C29/B29</f>
        <v>0.98459525446102381</v>
      </c>
      <c r="E29" s="212">
        <f>E7+June23!E29</f>
        <v>828750</v>
      </c>
      <c r="F29" s="211">
        <f>G29+I29</f>
        <v>53824957</v>
      </c>
      <c r="G29" s="187">
        <f>G7+June23!G29</f>
        <v>52875407</v>
      </c>
      <c r="H29" s="188">
        <f>G29/F29</f>
        <v>0.98235855534450311</v>
      </c>
      <c r="I29" s="212">
        <f>I7+June23!I29</f>
        <v>949550</v>
      </c>
      <c r="J29" s="13"/>
      <c r="M29" s="14"/>
      <c r="N29" s="14"/>
    </row>
    <row r="30" spans="1:14" ht="35.1" customHeight="1">
      <c r="A30" s="15" t="s">
        <v>6</v>
      </c>
      <c r="B30" s="194"/>
      <c r="C30" s="226"/>
      <c r="D30" s="227"/>
      <c r="E30" s="228"/>
      <c r="F30" s="194"/>
      <c r="G30" s="226"/>
      <c r="H30" s="227"/>
      <c r="I30" s="228"/>
      <c r="J30" s="16"/>
      <c r="M30" s="14"/>
      <c r="N30" s="14"/>
    </row>
    <row r="31" spans="1:14" ht="24.95" customHeight="1">
      <c r="A31" s="220" t="s">
        <v>73</v>
      </c>
      <c r="B31" s="194">
        <f t="shared" ref="B31:B36" si="4">C31+E31</f>
        <v>28770596</v>
      </c>
      <c r="C31" s="214">
        <f>C9+June23!C31</f>
        <v>28634982</v>
      </c>
      <c r="D31" s="196">
        <f t="shared" ref="D31:D47" si="5">C31/B31</f>
        <v>0.99528636806828752</v>
      </c>
      <c r="E31" s="215">
        <f>E9+June23!E31</f>
        <v>135614</v>
      </c>
      <c r="F31" s="194">
        <f t="shared" ref="F31:F36" si="6">G31+I31</f>
        <v>28987241</v>
      </c>
      <c r="G31" s="214">
        <f>G9+June23!G31</f>
        <v>28845351</v>
      </c>
      <c r="H31" s="196">
        <f t="shared" ref="H31:H47" si="7">G31/F31</f>
        <v>0.99510508778672657</v>
      </c>
      <c r="I31" s="215">
        <f>I9+June23!I31</f>
        <v>141890</v>
      </c>
      <c r="J31" s="13"/>
      <c r="M31" s="14"/>
      <c r="N31" s="14"/>
    </row>
    <row r="32" spans="1:14" ht="24.95" customHeight="1">
      <c r="A32" s="220" t="s">
        <v>74</v>
      </c>
      <c r="B32" s="194">
        <f t="shared" si="4"/>
        <v>5373790</v>
      </c>
      <c r="C32" s="214">
        <f>C10+June23!C32</f>
        <v>5332058</v>
      </c>
      <c r="D32" s="196">
        <f t="shared" si="5"/>
        <v>0.99223415875946031</v>
      </c>
      <c r="E32" s="215">
        <f>E10+June23!E32</f>
        <v>41732</v>
      </c>
      <c r="F32" s="194">
        <f t="shared" si="6"/>
        <v>5223865</v>
      </c>
      <c r="G32" s="214">
        <f>G10+June23!G32</f>
        <v>5186121</v>
      </c>
      <c r="H32" s="196">
        <f t="shared" si="7"/>
        <v>0.99277469842731392</v>
      </c>
      <c r="I32" s="215">
        <f>I10+June23!I32</f>
        <v>37744</v>
      </c>
      <c r="J32" s="13"/>
      <c r="K32" s="17"/>
      <c r="M32" s="14"/>
      <c r="N32" s="14"/>
    </row>
    <row r="33" spans="1:14" ht="24.95" customHeight="1">
      <c r="A33" s="220" t="s">
        <v>75</v>
      </c>
      <c r="B33" s="194">
        <f t="shared" si="4"/>
        <v>664790498</v>
      </c>
      <c r="C33" s="214">
        <f>C11+June23!C33</f>
        <v>658563791</v>
      </c>
      <c r="D33" s="196">
        <f t="shared" si="5"/>
        <v>0.99063358002448465</v>
      </c>
      <c r="E33" s="215">
        <f>E11+June23!E33</f>
        <v>6226707</v>
      </c>
      <c r="F33" s="194">
        <f t="shared" si="6"/>
        <v>674009622</v>
      </c>
      <c r="G33" s="214">
        <f>G11+June23!G33</f>
        <v>667948919</v>
      </c>
      <c r="H33" s="196">
        <f t="shared" si="7"/>
        <v>0.99100798742009655</v>
      </c>
      <c r="I33" s="215">
        <f>I11+June23!I33</f>
        <v>6060703</v>
      </c>
      <c r="J33" s="13"/>
      <c r="M33" s="14"/>
      <c r="N33" s="14"/>
    </row>
    <row r="34" spans="1:14" ht="24.95" customHeight="1">
      <c r="A34" s="71" t="s">
        <v>18</v>
      </c>
      <c r="B34" s="194">
        <f t="shared" si="4"/>
        <v>164160</v>
      </c>
      <c r="C34" s="214">
        <f>C12+June23!C34</f>
        <v>153228</v>
      </c>
      <c r="D34" s="196">
        <f t="shared" si="5"/>
        <v>0.93340643274853796</v>
      </c>
      <c r="E34" s="215">
        <f>E12+June23!E34</f>
        <v>10932</v>
      </c>
      <c r="F34" s="194">
        <f t="shared" si="6"/>
        <v>147813</v>
      </c>
      <c r="G34" s="214">
        <f>G12+June23!G34</f>
        <v>137507</v>
      </c>
      <c r="H34" s="196">
        <f t="shared" si="7"/>
        <v>0.93027676861981012</v>
      </c>
      <c r="I34" s="215">
        <f>I12+June23!I34</f>
        <v>10306</v>
      </c>
      <c r="J34" s="13"/>
      <c r="M34" s="14"/>
      <c r="N34" s="14"/>
    </row>
    <row r="35" spans="1:14" ht="24.95" customHeight="1">
      <c r="A35" s="220" t="s">
        <v>82</v>
      </c>
      <c r="B35" s="194">
        <f t="shared" si="4"/>
        <v>77759910</v>
      </c>
      <c r="C35" s="214">
        <f>C13+June23!C35</f>
        <v>75032505</v>
      </c>
      <c r="D35" s="196">
        <f t="shared" si="5"/>
        <v>0.96492530662651232</v>
      </c>
      <c r="E35" s="215">
        <f>E13+June23!E35</f>
        <v>2727405</v>
      </c>
      <c r="F35" s="194">
        <f t="shared" si="6"/>
        <v>68904727</v>
      </c>
      <c r="G35" s="214">
        <f>G13+June23!G35</f>
        <v>66451879</v>
      </c>
      <c r="H35" s="196">
        <f t="shared" si="7"/>
        <v>0.96440232612778509</v>
      </c>
      <c r="I35" s="215">
        <f>I13+June23!I35</f>
        <v>2452848</v>
      </c>
      <c r="J35" s="13"/>
      <c r="M35" s="14"/>
      <c r="N35" s="14"/>
    </row>
    <row r="36" spans="1:14" ht="24.95" customHeight="1">
      <c r="A36" s="220" t="s">
        <v>83</v>
      </c>
      <c r="B36" s="194">
        <f t="shared" si="4"/>
        <v>61834622</v>
      </c>
      <c r="C36" s="214">
        <f>C14+June23!C36</f>
        <v>60704916</v>
      </c>
      <c r="D36" s="196">
        <f t="shared" si="5"/>
        <v>0.98173020286272628</v>
      </c>
      <c r="E36" s="215">
        <f>E14+June23!E36</f>
        <v>1129706</v>
      </c>
      <c r="F36" s="194">
        <f t="shared" si="6"/>
        <v>57861112</v>
      </c>
      <c r="G36" s="214">
        <f>G14+June23!G36</f>
        <v>56758169</v>
      </c>
      <c r="H36" s="196">
        <f t="shared" si="7"/>
        <v>0.98093809534804655</v>
      </c>
      <c r="I36" s="215">
        <f>I14+June23!I36</f>
        <v>1102943</v>
      </c>
      <c r="J36" s="13"/>
      <c r="M36" s="14"/>
      <c r="N36" s="14"/>
    </row>
    <row r="37" spans="1:14" ht="35.1" customHeight="1">
      <c r="A37" s="221" t="s">
        <v>78</v>
      </c>
      <c r="B37" s="198">
        <f>SUM(B31:B36)</f>
        <v>838693576</v>
      </c>
      <c r="C37" s="214">
        <f>SUM(C31:C36)</f>
        <v>828421480</v>
      </c>
      <c r="D37" s="196">
        <f t="shared" si="5"/>
        <v>0.98775226579295994</v>
      </c>
      <c r="E37" s="215">
        <f>SUM(E31:E36)</f>
        <v>10272096</v>
      </c>
      <c r="F37" s="198">
        <f>SUM(F31:F36)</f>
        <v>835134380</v>
      </c>
      <c r="G37" s="214">
        <f>SUM(G31:G36)</f>
        <v>825327946</v>
      </c>
      <c r="H37" s="196">
        <f t="shared" si="7"/>
        <v>0.98825765740838023</v>
      </c>
      <c r="I37" s="215">
        <f>SUM(I31:I36)</f>
        <v>9806434</v>
      </c>
      <c r="J37" s="13"/>
      <c r="M37" s="14"/>
      <c r="N37" s="14"/>
    </row>
    <row r="38" spans="1:14" ht="35.1" customHeight="1">
      <c r="A38" s="21" t="s">
        <v>7</v>
      </c>
      <c r="B38" s="198">
        <f t="shared" ref="B38:B43" si="8">C38+E38</f>
        <v>19618457</v>
      </c>
      <c r="C38" s="216">
        <f>C16+June23!C38</f>
        <v>18350858</v>
      </c>
      <c r="D38" s="234">
        <f t="shared" si="5"/>
        <v>0.93538742623846516</v>
      </c>
      <c r="E38" s="217">
        <f>E16+June23!E38</f>
        <v>1267599</v>
      </c>
      <c r="F38" s="198">
        <f t="shared" ref="F38:F43" si="9">G38+I38</f>
        <v>18115977</v>
      </c>
      <c r="G38" s="216">
        <f>G16+June23!G38</f>
        <v>16797475</v>
      </c>
      <c r="H38" s="234">
        <f t="shared" si="7"/>
        <v>0.92721883009677042</v>
      </c>
      <c r="I38" s="217">
        <f>I16+June23!I38</f>
        <v>1318502</v>
      </c>
      <c r="J38" s="13"/>
      <c r="L38" s="178"/>
      <c r="M38" s="14"/>
      <c r="N38" s="14"/>
    </row>
    <row r="39" spans="1:14" ht="35.1" customHeight="1">
      <c r="A39" s="22" t="s">
        <v>8</v>
      </c>
      <c r="B39" s="198">
        <f t="shared" si="8"/>
        <v>30196793</v>
      </c>
      <c r="C39" s="216">
        <f>C17+June23!C39</f>
        <v>25374577</v>
      </c>
      <c r="D39" s="234">
        <f t="shared" si="5"/>
        <v>0.84030701538405084</v>
      </c>
      <c r="E39" s="217">
        <f>E17+June23!E39</f>
        <v>4822216</v>
      </c>
      <c r="F39" s="198">
        <f t="shared" si="9"/>
        <v>33080457</v>
      </c>
      <c r="G39" s="216">
        <f>G17+June23!G39</f>
        <v>28138820</v>
      </c>
      <c r="H39" s="234">
        <f t="shared" si="7"/>
        <v>0.85061763203573637</v>
      </c>
      <c r="I39" s="217">
        <f>I17+June23!I39</f>
        <v>4941637</v>
      </c>
      <c r="J39" s="13"/>
      <c r="L39" s="178"/>
      <c r="M39" s="14"/>
      <c r="N39" s="14"/>
    </row>
    <row r="40" spans="1:14" ht="35.1" customHeight="1">
      <c r="A40" s="21" t="s">
        <v>9</v>
      </c>
      <c r="B40" s="198">
        <f t="shared" si="8"/>
        <v>117247016</v>
      </c>
      <c r="C40" s="216">
        <f>C18+June23!C40</f>
        <v>96296234</v>
      </c>
      <c r="D40" s="234">
        <f t="shared" si="5"/>
        <v>0.82131074448837149</v>
      </c>
      <c r="E40" s="217">
        <f>E18+June23!E40</f>
        <v>20950782</v>
      </c>
      <c r="F40" s="198">
        <f t="shared" si="9"/>
        <v>117082288</v>
      </c>
      <c r="G40" s="216">
        <f>G18+June23!G40</f>
        <v>94789948</v>
      </c>
      <c r="H40" s="234">
        <f t="shared" si="7"/>
        <v>0.80960109013243742</v>
      </c>
      <c r="I40" s="217">
        <f>I18+June23!I40</f>
        <v>22292340</v>
      </c>
      <c r="J40" s="13"/>
      <c r="L40" s="178"/>
      <c r="M40" s="14"/>
      <c r="N40" s="14"/>
    </row>
    <row r="41" spans="1:14" ht="35.1" customHeight="1">
      <c r="A41" s="50" t="s">
        <v>20</v>
      </c>
      <c r="B41" s="53">
        <f t="shared" si="8"/>
        <v>1836040</v>
      </c>
      <c r="C41" s="51">
        <f>C19+June23!C41</f>
        <v>831894</v>
      </c>
      <c r="D41" s="55">
        <f t="shared" si="5"/>
        <v>0.45309143591642881</v>
      </c>
      <c r="E41" s="52">
        <f>E19+June23!E41</f>
        <v>1004146</v>
      </c>
      <c r="F41" s="53">
        <f t="shared" si="9"/>
        <v>0</v>
      </c>
      <c r="G41" s="51">
        <f>G19+June23!G41</f>
        <v>0</v>
      </c>
      <c r="H41" s="55">
        <v>0</v>
      </c>
      <c r="I41" s="52">
        <f>I19+June23!I41</f>
        <v>0</v>
      </c>
      <c r="J41" s="13"/>
      <c r="M41" s="14"/>
      <c r="N41" s="14"/>
    </row>
    <row r="42" spans="1:14" ht="35.1" customHeight="1">
      <c r="A42" s="50" t="s">
        <v>24</v>
      </c>
      <c r="B42" s="53">
        <f t="shared" si="8"/>
        <v>108292816</v>
      </c>
      <c r="C42" s="51">
        <f>C20+June23!C42</f>
        <v>93781387</v>
      </c>
      <c r="D42" s="55">
        <f t="shared" si="5"/>
        <v>0.86599823020577837</v>
      </c>
      <c r="E42" s="52">
        <f>E20+June23!E42</f>
        <v>14511429</v>
      </c>
      <c r="F42" s="53">
        <f t="shared" si="9"/>
        <v>0</v>
      </c>
      <c r="G42" s="51">
        <f>G20+June23!G42</f>
        <v>0</v>
      </c>
      <c r="H42" s="55">
        <v>0</v>
      </c>
      <c r="I42" s="52">
        <f>I20+June23!I42</f>
        <v>0</v>
      </c>
      <c r="J42" s="13"/>
      <c r="M42" s="14"/>
      <c r="N42" s="14"/>
    </row>
    <row r="43" spans="1:14" ht="35.1" customHeight="1">
      <c r="A43" s="21" t="s">
        <v>11</v>
      </c>
      <c r="B43" s="201">
        <f t="shared" si="8"/>
        <v>498624</v>
      </c>
      <c r="C43" s="187">
        <f>C21+June23!C43</f>
        <v>498624</v>
      </c>
      <c r="D43" s="199">
        <f t="shared" si="5"/>
        <v>1</v>
      </c>
      <c r="E43" s="217">
        <f>E21+June23!E43</f>
        <v>0</v>
      </c>
      <c r="F43" s="201">
        <f t="shared" si="9"/>
        <v>500129</v>
      </c>
      <c r="G43" s="187">
        <f>G21+June23!G43</f>
        <v>500129</v>
      </c>
      <c r="H43" s="199">
        <f t="shared" si="7"/>
        <v>1</v>
      </c>
      <c r="I43" s="217">
        <f>I21+June23!I43</f>
        <v>0</v>
      </c>
      <c r="J43" s="13"/>
      <c r="M43" s="14"/>
      <c r="N43" s="14"/>
    </row>
    <row r="44" spans="1:14" ht="35.1" customHeight="1">
      <c r="A44" s="24" t="s">
        <v>10</v>
      </c>
      <c r="B44" s="202">
        <f>SUM(C44+E44)</f>
        <v>1170181679</v>
      </c>
      <c r="C44" s="218">
        <f>C22+June23!C44</f>
        <v>1116524661</v>
      </c>
      <c r="D44" s="204">
        <f t="shared" si="5"/>
        <v>0.95414642105330727</v>
      </c>
      <c r="E44" s="219">
        <f>E22+June23!E44</f>
        <v>53657018</v>
      </c>
      <c r="F44" s="202">
        <f>SUM(G44+I44)</f>
        <v>1057738188</v>
      </c>
      <c r="G44" s="218">
        <f>G22+June23!G44</f>
        <v>1018429725</v>
      </c>
      <c r="H44" s="204">
        <f t="shared" si="7"/>
        <v>0.96283724701825746</v>
      </c>
      <c r="I44" s="219">
        <f>I22+June23!I44</f>
        <v>39308463</v>
      </c>
      <c r="J44" s="25"/>
      <c r="M44" s="14"/>
      <c r="N44" s="14"/>
    </row>
    <row r="45" spans="1:14" ht="35.1" customHeight="1">
      <c r="A45" s="56" t="s">
        <v>23</v>
      </c>
      <c r="B45" s="57">
        <f>B44-B41-B42</f>
        <v>1060052823</v>
      </c>
      <c r="C45" s="58">
        <f>C44-C41-C42</f>
        <v>1021911380</v>
      </c>
      <c r="D45" s="59">
        <f t="shared" si="5"/>
        <v>0.96401929963069399</v>
      </c>
      <c r="E45" s="147">
        <f>E44-E41-E42</f>
        <v>38141443</v>
      </c>
      <c r="F45" s="57">
        <f>F44-F41-F42</f>
        <v>1057738188</v>
      </c>
      <c r="G45" s="58">
        <f>G44-G41-G42</f>
        <v>1018429725</v>
      </c>
      <c r="H45" s="59">
        <f t="shared" si="7"/>
        <v>0.96283724701825746</v>
      </c>
      <c r="I45" s="147">
        <f>I44-I41-I42</f>
        <v>39308463</v>
      </c>
      <c r="J45" s="25"/>
      <c r="M45" s="14"/>
      <c r="N45" s="14"/>
    </row>
    <row r="46" spans="1:14" ht="35.1" customHeight="1">
      <c r="A46" s="157" t="s">
        <v>17</v>
      </c>
      <c r="B46" s="202">
        <f>B45-B40</f>
        <v>942805807</v>
      </c>
      <c r="C46" s="206">
        <f>C45-C40</f>
        <v>925615146</v>
      </c>
      <c r="D46" s="204">
        <f t="shared" si="5"/>
        <v>0.9817664879953375</v>
      </c>
      <c r="E46" s="207">
        <f>E45-E40</f>
        <v>17190661</v>
      </c>
      <c r="F46" s="202">
        <f>F45-F40</f>
        <v>940655900</v>
      </c>
      <c r="G46" s="206">
        <f>G45-G40</f>
        <v>923639777</v>
      </c>
      <c r="H46" s="204">
        <f t="shared" si="7"/>
        <v>0.98191036382166952</v>
      </c>
      <c r="I46" s="207">
        <f>I45-I40</f>
        <v>17016123</v>
      </c>
      <c r="J46" s="38"/>
      <c r="M46" s="14"/>
      <c r="N46" s="14"/>
    </row>
    <row r="47" spans="1:14" ht="35.1" customHeight="1">
      <c r="A47" s="27" t="s">
        <v>21</v>
      </c>
      <c r="B47" s="28">
        <f>C47+E47</f>
        <v>564323</v>
      </c>
      <c r="C47" s="29">
        <f>C25+June23!C47</f>
        <v>0</v>
      </c>
      <c r="D47" s="30">
        <f t="shared" si="5"/>
        <v>0</v>
      </c>
      <c r="E47" s="31">
        <f>E25+June23!E47</f>
        <v>564323</v>
      </c>
      <c r="F47" s="28">
        <f>G47+I47</f>
        <v>505304</v>
      </c>
      <c r="G47" s="29">
        <f>G25+June23!G47</f>
        <v>0</v>
      </c>
      <c r="H47" s="30">
        <f t="shared" si="7"/>
        <v>0</v>
      </c>
      <c r="I47" s="31">
        <f>I25+June23!I47</f>
        <v>505304</v>
      </c>
      <c r="J47" s="38"/>
      <c r="M47" s="14"/>
      <c r="N47" s="14"/>
    </row>
    <row r="48" spans="1:14" s="8" customFormat="1" ht="35.1" customHeight="1">
      <c r="A48" s="176" t="s">
        <v>22</v>
      </c>
      <c r="J48" s="177"/>
      <c r="K48" s="7"/>
      <c r="L48" s="7"/>
    </row>
    <row r="49" spans="1:14" ht="35.1" customHeight="1">
      <c r="A49" s="173" t="s">
        <v>25</v>
      </c>
      <c r="B49" s="162"/>
      <c r="C49" s="162"/>
      <c r="D49" s="163"/>
      <c r="E49" s="162"/>
      <c r="F49" s="162"/>
      <c r="G49" s="162"/>
      <c r="H49" s="163"/>
      <c r="I49" s="162"/>
      <c r="J49" s="42"/>
      <c r="M49" s="14"/>
      <c r="N49" s="14"/>
    </row>
    <row r="50" spans="1:14" ht="35.1" customHeight="1">
      <c r="A50" s="181" t="s">
        <v>19</v>
      </c>
      <c r="B50" s="182"/>
      <c r="C50" s="182"/>
      <c r="D50" s="182"/>
      <c r="E50" s="182"/>
      <c r="F50" s="182"/>
      <c r="G50" s="182"/>
      <c r="H50" s="182"/>
      <c r="I50" s="182"/>
      <c r="J50" s="42"/>
      <c r="M50" s="14"/>
      <c r="N50" s="14"/>
    </row>
    <row r="51" spans="1:14" ht="19.899999999999999" customHeight="1">
      <c r="A51" s="173" t="s">
        <v>89</v>
      </c>
      <c r="B51" s="41"/>
      <c r="C51" s="41"/>
      <c r="D51" s="44"/>
      <c r="E51" s="41"/>
      <c r="F51" s="41"/>
      <c r="G51" s="41"/>
      <c r="H51" s="44"/>
      <c r="I51" s="41"/>
      <c r="J51" s="41"/>
      <c r="M51" s="14"/>
      <c r="N51" s="14"/>
    </row>
    <row r="52" spans="1:14" ht="19.899999999999999" customHeight="1">
      <c r="B52" s="41"/>
      <c r="C52" s="41"/>
      <c r="D52" s="41"/>
      <c r="E52" s="41"/>
      <c r="F52" s="41"/>
      <c r="G52" s="41"/>
      <c r="H52" s="41"/>
      <c r="I52" s="41"/>
      <c r="J52" s="41"/>
      <c r="M52" s="14"/>
      <c r="N52" s="14"/>
    </row>
    <row r="53" spans="1:14" ht="19.899999999999999" customHeight="1">
      <c r="A53" s="173" t="s">
        <v>85</v>
      </c>
      <c r="B53" s="41"/>
      <c r="C53" s="41"/>
      <c r="D53" s="41"/>
      <c r="E53" s="41"/>
      <c r="F53" s="41"/>
      <c r="G53" s="41"/>
      <c r="H53" s="41"/>
      <c r="I53" s="41"/>
      <c r="J53" s="41"/>
      <c r="M53" s="14"/>
      <c r="N53" s="14"/>
    </row>
    <row r="54" spans="1:14" ht="19.899999999999999" customHeight="1">
      <c r="A54" s="258" t="s">
        <v>86</v>
      </c>
      <c r="B54" s="41"/>
      <c r="C54" s="41"/>
      <c r="D54" s="41"/>
      <c r="E54" s="41"/>
      <c r="F54" s="41"/>
      <c r="G54" s="41"/>
      <c r="H54" s="41"/>
      <c r="I54" s="41"/>
      <c r="J54" s="41"/>
      <c r="M54" s="14"/>
      <c r="N54" s="14"/>
    </row>
    <row r="55" spans="1:14" ht="19.899999999999999" customHeight="1">
      <c r="A55" s="258" t="s">
        <v>87</v>
      </c>
      <c r="B55" s="41"/>
      <c r="C55" s="41"/>
      <c r="D55" s="41"/>
      <c r="E55" s="41"/>
      <c r="F55" s="41"/>
      <c r="G55" s="41"/>
      <c r="H55" s="41"/>
      <c r="I55" s="41"/>
      <c r="J55" s="41"/>
      <c r="M55" s="14"/>
      <c r="N55" s="14"/>
    </row>
    <row r="56" spans="1:14">
      <c r="B56" s="41"/>
      <c r="C56" s="41"/>
      <c r="D56" s="41"/>
      <c r="E56" s="41"/>
      <c r="F56" s="41"/>
      <c r="G56" s="41"/>
      <c r="H56" s="41"/>
      <c r="I56" s="41"/>
      <c r="J56" s="41"/>
      <c r="M56" s="14"/>
      <c r="N56" s="14"/>
    </row>
    <row r="57" spans="1:14">
      <c r="B57" s="41"/>
      <c r="C57" s="41"/>
      <c r="D57" s="41"/>
      <c r="E57" s="41"/>
      <c r="F57" s="41"/>
      <c r="G57" s="41"/>
      <c r="H57" s="41"/>
      <c r="I57" s="41"/>
      <c r="J57" s="41"/>
      <c r="M57" s="14"/>
      <c r="N57" s="14"/>
    </row>
    <row r="58" spans="1:14">
      <c r="B58" s="41"/>
      <c r="C58" s="41"/>
      <c r="D58" s="41"/>
      <c r="E58" s="41"/>
      <c r="F58" s="41"/>
      <c r="G58" s="41"/>
      <c r="H58" s="41"/>
      <c r="I58" s="41"/>
      <c r="J58" s="41"/>
      <c r="M58" s="14"/>
      <c r="N58" s="14"/>
    </row>
    <row r="59" spans="1:14">
      <c r="B59" s="43"/>
      <c r="C59" s="43"/>
      <c r="D59" s="43"/>
      <c r="E59" s="43"/>
      <c r="F59" s="43"/>
      <c r="G59" s="43"/>
      <c r="H59" s="43"/>
      <c r="I59" s="43"/>
      <c r="J59" s="43"/>
    </row>
    <row r="60" spans="1:14">
      <c r="B60" s="46"/>
      <c r="C60" s="46"/>
      <c r="D60" s="45"/>
      <c r="E60" s="46"/>
      <c r="F60" s="46"/>
      <c r="G60" s="46"/>
      <c r="H60" s="45"/>
      <c r="I60" s="46"/>
      <c r="J60" s="46"/>
    </row>
    <row r="61" spans="1:14">
      <c r="B61"/>
      <c r="C61"/>
      <c r="D61"/>
      <c r="E61"/>
      <c r="F61"/>
      <c r="G61"/>
      <c r="H61"/>
      <c r="I61"/>
      <c r="J61"/>
    </row>
    <row r="62" spans="1:14">
      <c r="B62"/>
      <c r="C62"/>
      <c r="D62"/>
      <c r="E62"/>
      <c r="F62"/>
      <c r="G62"/>
      <c r="H62"/>
      <c r="I62"/>
      <c r="J62"/>
    </row>
    <row r="63" spans="1:14">
      <c r="A63" s="167"/>
      <c r="B63" s="47"/>
      <c r="C63" s="47"/>
      <c r="D63" s="47"/>
      <c r="E63" s="47"/>
      <c r="F63" s="47"/>
      <c r="G63" s="47"/>
      <c r="H63" s="47"/>
      <c r="I63" s="47"/>
      <c r="J63" s="47"/>
    </row>
    <row r="64" spans="1:14">
      <c r="A64" s="167"/>
      <c r="B64" s="47"/>
      <c r="C64" s="47"/>
      <c r="D64" s="40"/>
      <c r="E64" s="47"/>
      <c r="F64" s="47"/>
      <c r="G64" s="47"/>
      <c r="H64" s="40"/>
      <c r="I64" s="47"/>
      <c r="J64" s="47"/>
    </row>
    <row r="65" spans="1:256">
      <c r="A65" s="170"/>
      <c r="B65" s="47"/>
      <c r="C65" s="47"/>
      <c r="D65" s="47"/>
      <c r="E65" s="47"/>
      <c r="F65" s="47"/>
      <c r="G65" s="47"/>
      <c r="H65" s="47"/>
      <c r="I65" s="47"/>
      <c r="J65" s="47"/>
    </row>
    <row r="66" spans="1:256" s="1" customFormat="1">
      <c r="A66" s="167"/>
      <c r="B66" s="47"/>
      <c r="C66" s="47"/>
      <c r="D66" s="47"/>
      <c r="E66" s="47"/>
      <c r="F66" s="47"/>
      <c r="G66" s="47"/>
      <c r="H66" s="47"/>
      <c r="I66" s="47"/>
      <c r="J66" s="47"/>
      <c r="L66" s="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1" customFormat="1">
      <c r="A67" s="167"/>
      <c r="B67" s="47"/>
      <c r="C67" s="47"/>
      <c r="D67" s="40"/>
      <c r="E67" s="47"/>
      <c r="F67" s="47"/>
      <c r="G67" s="47"/>
      <c r="H67" s="40"/>
      <c r="I67" s="47"/>
      <c r="J67" s="47"/>
      <c r="L67" s="6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1" customFormat="1">
      <c r="A68" s="167"/>
      <c r="B68" s="47"/>
      <c r="C68" s="47"/>
      <c r="D68" s="40"/>
      <c r="E68" s="47"/>
      <c r="F68" s="47"/>
      <c r="G68" s="47"/>
      <c r="H68" s="40"/>
      <c r="I68" s="47"/>
      <c r="J68" s="47"/>
      <c r="L68" s="6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" customFormat="1">
      <c r="A69" s="167"/>
      <c r="B69" s="47"/>
      <c r="C69" s="47"/>
      <c r="D69" s="40"/>
      <c r="E69" s="47"/>
      <c r="F69" s="47"/>
      <c r="G69" s="47"/>
      <c r="H69" s="40"/>
      <c r="I69" s="47"/>
      <c r="J69" s="47"/>
      <c r="L69" s="6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1" customFormat="1">
      <c r="A70" s="167"/>
      <c r="B70" s="47"/>
      <c r="C70" s="47"/>
      <c r="D70" s="40"/>
      <c r="E70" s="47"/>
      <c r="F70" s="47"/>
      <c r="G70" s="47"/>
      <c r="H70" s="40"/>
      <c r="I70" s="47"/>
      <c r="J70" s="47"/>
      <c r="L70" s="6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1" customFormat="1">
      <c r="A71" s="167"/>
      <c r="B71" s="47"/>
      <c r="C71" s="47"/>
      <c r="D71" s="40"/>
      <c r="E71" s="47"/>
      <c r="F71" s="47"/>
      <c r="G71" s="47"/>
      <c r="H71" s="40"/>
      <c r="I71" s="47"/>
      <c r="J71" s="47"/>
      <c r="L71" s="6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" customFormat="1">
      <c r="A72" s="170"/>
      <c r="B72" s="47"/>
      <c r="C72" s="47"/>
      <c r="D72" s="40"/>
      <c r="E72" s="47"/>
      <c r="F72" s="47"/>
      <c r="G72" s="47"/>
      <c r="H72" s="40"/>
      <c r="I72" s="47"/>
      <c r="J72" s="47"/>
      <c r="L72" s="6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1" customFormat="1">
      <c r="A73" s="167"/>
      <c r="B73" s="47"/>
      <c r="C73" s="47"/>
      <c r="D73" s="40"/>
      <c r="E73" s="47"/>
      <c r="F73" s="47"/>
      <c r="G73" s="47"/>
      <c r="H73" s="40"/>
      <c r="I73" s="47"/>
      <c r="J73" s="47"/>
      <c r="L73" s="6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1" customFormat="1">
      <c r="A74" s="170"/>
      <c r="B74" s="47"/>
      <c r="C74" s="47"/>
      <c r="D74" s="40"/>
      <c r="E74" s="47"/>
      <c r="F74" s="47"/>
      <c r="G74" s="47"/>
      <c r="H74" s="40"/>
      <c r="I74" s="47"/>
      <c r="J74" s="47"/>
      <c r="L74" s="6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1" customFormat="1">
      <c r="A75" s="167"/>
      <c r="B75" s="47"/>
      <c r="C75" s="47"/>
      <c r="D75" s="40"/>
      <c r="E75" s="47"/>
      <c r="F75" s="47"/>
      <c r="G75" s="47"/>
      <c r="H75" s="40"/>
      <c r="I75" s="47"/>
      <c r="J75" s="47"/>
      <c r="L75" s="6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1" customFormat="1">
      <c r="A76" s="167"/>
      <c r="B76" s="47"/>
      <c r="C76" s="47"/>
      <c r="D76" s="40"/>
      <c r="E76" s="47"/>
      <c r="F76" s="47"/>
      <c r="G76" s="47"/>
      <c r="H76" s="40"/>
      <c r="I76" s="47"/>
      <c r="J76" s="47"/>
      <c r="L76" s="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1" customFormat="1">
      <c r="A77" s="167"/>
      <c r="B77" s="47"/>
      <c r="C77" s="47"/>
      <c r="D77" s="40"/>
      <c r="E77" s="47"/>
      <c r="F77" s="47"/>
      <c r="G77" s="47"/>
      <c r="H77" s="40"/>
      <c r="I77" s="47"/>
      <c r="J77" s="47"/>
      <c r="L77" s="6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1" customFormat="1">
      <c r="A78" s="170"/>
      <c r="B78" s="47"/>
      <c r="C78" s="47"/>
      <c r="D78" s="40"/>
      <c r="E78" s="47"/>
      <c r="F78" s="47"/>
      <c r="G78" s="47"/>
      <c r="H78" s="40"/>
      <c r="I78" s="47"/>
      <c r="J78" s="47"/>
      <c r="L78" s="6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" customFormat="1">
      <c r="A79" s="167"/>
      <c r="B79" s="47"/>
      <c r="C79" s="47"/>
      <c r="D79" s="40"/>
      <c r="E79" s="47"/>
      <c r="F79" s="47"/>
      <c r="G79" s="47"/>
      <c r="H79" s="40"/>
      <c r="I79" s="47"/>
      <c r="J79" s="47"/>
      <c r="L79" s="6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1" customFormat="1">
      <c r="A80" s="170"/>
      <c r="B80" s="47"/>
      <c r="C80" s="47"/>
      <c r="D80" s="40"/>
      <c r="E80" s="47"/>
      <c r="F80" s="47"/>
      <c r="G80" s="47"/>
      <c r="H80" s="40"/>
      <c r="I80" s="47"/>
      <c r="J80" s="47"/>
      <c r="L80" s="6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1" customFormat="1">
      <c r="A81" s="167"/>
      <c r="B81" s="48"/>
      <c r="C81" s="48"/>
      <c r="D81" s="48"/>
      <c r="E81" s="48"/>
      <c r="F81" s="48"/>
      <c r="G81" s="48"/>
      <c r="H81" s="48"/>
      <c r="I81" s="48"/>
      <c r="J81" s="48"/>
      <c r="L81" s="6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1" customFormat="1">
      <c r="A82" s="167"/>
      <c r="B82" s="41"/>
      <c r="C82" s="41"/>
      <c r="D82" s="41"/>
      <c r="E82" s="41"/>
      <c r="F82" s="41"/>
      <c r="G82" s="41"/>
      <c r="H82" s="41"/>
      <c r="I82" s="41"/>
      <c r="J82" s="41"/>
      <c r="L82" s="6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1" customFormat="1">
      <c r="A83" s="165"/>
      <c r="B83" s="43"/>
      <c r="C83" s="43"/>
      <c r="D83" s="43"/>
      <c r="E83" s="43"/>
      <c r="F83" s="43"/>
      <c r="G83" s="43"/>
      <c r="H83" s="43"/>
      <c r="I83" s="43"/>
      <c r="J83" s="43"/>
      <c r="L83" s="6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1" customFormat="1">
      <c r="A84" s="165"/>
      <c r="B84" s="43"/>
      <c r="C84" s="43"/>
      <c r="D84" s="43"/>
      <c r="E84" s="43"/>
      <c r="F84" s="43"/>
      <c r="G84" s="43"/>
      <c r="H84" s="43"/>
      <c r="I84" s="43"/>
      <c r="J84" s="43"/>
      <c r="L84" s="6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1" customFormat="1">
      <c r="A85" s="165"/>
      <c r="B85" s="43"/>
      <c r="C85" s="43"/>
      <c r="D85" s="43"/>
      <c r="E85" s="43"/>
      <c r="F85" s="43"/>
      <c r="G85" s="43"/>
      <c r="H85" s="43"/>
      <c r="I85" s="43"/>
      <c r="J85" s="43"/>
      <c r="L85" s="6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1" customFormat="1">
      <c r="A86" s="172"/>
      <c r="B86" s="43"/>
      <c r="C86" s="43"/>
      <c r="D86" s="43"/>
      <c r="E86" s="43"/>
      <c r="F86" s="43"/>
      <c r="G86" s="43"/>
      <c r="H86" s="43"/>
      <c r="I86" s="43"/>
      <c r="J86" s="43"/>
      <c r="L86" s="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1" customFormat="1">
      <c r="A87" s="165"/>
      <c r="B87" s="43"/>
      <c r="C87" s="43"/>
      <c r="D87" s="43"/>
      <c r="E87" s="43"/>
      <c r="F87" s="43"/>
      <c r="G87" s="43"/>
      <c r="H87" s="43"/>
      <c r="I87" s="43"/>
      <c r="J87" s="43"/>
      <c r="L87" s="6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1" customFormat="1">
      <c r="A88" s="172"/>
      <c r="B88" s="43"/>
      <c r="C88" s="43"/>
      <c r="D88" s="43"/>
      <c r="E88" s="43"/>
      <c r="F88" s="43"/>
      <c r="G88" s="43"/>
      <c r="H88" s="43"/>
      <c r="I88" s="43"/>
      <c r="J88" s="43"/>
      <c r="L88" s="6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1" customFormat="1">
      <c r="A89" s="165"/>
      <c r="B89" s="43"/>
      <c r="C89" s="43"/>
      <c r="D89" s="43"/>
      <c r="E89" s="43"/>
      <c r="F89" s="43"/>
      <c r="G89" s="43"/>
      <c r="H89" s="43"/>
      <c r="I89" s="43"/>
      <c r="J89" s="43"/>
      <c r="L89" s="6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1" customFormat="1">
      <c r="A90" s="165"/>
      <c r="B90" s="43"/>
      <c r="C90" s="43"/>
      <c r="D90" s="43"/>
      <c r="E90" s="43"/>
      <c r="F90" s="43"/>
      <c r="G90" s="43"/>
      <c r="H90" s="43"/>
      <c r="I90" s="43"/>
      <c r="J90" s="43"/>
      <c r="L90" s="6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1" customFormat="1">
      <c r="A91" s="165"/>
      <c r="B91" s="43"/>
      <c r="C91" s="43"/>
      <c r="D91" s="43"/>
      <c r="E91" s="43"/>
      <c r="F91" s="43"/>
      <c r="G91" s="43"/>
      <c r="H91" s="43"/>
      <c r="I91" s="43"/>
      <c r="J91" s="43"/>
      <c r="L91" s="6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1" customFormat="1">
      <c r="A92" s="165"/>
      <c r="B92" s="43"/>
      <c r="C92" s="43"/>
      <c r="D92" s="43"/>
      <c r="E92" s="43"/>
      <c r="F92" s="43"/>
      <c r="G92" s="43"/>
      <c r="H92" s="43"/>
      <c r="I92" s="43"/>
      <c r="J92" s="43"/>
      <c r="L92" s="6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1" customFormat="1">
      <c r="A93" s="165"/>
      <c r="B93" s="43"/>
      <c r="C93" s="43"/>
      <c r="D93" s="43"/>
      <c r="E93" s="43"/>
      <c r="F93" s="43"/>
      <c r="G93" s="43"/>
      <c r="H93" s="43"/>
      <c r="I93" s="43"/>
      <c r="J93" s="43"/>
      <c r="L93" s="6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1" customFormat="1">
      <c r="A94" s="165"/>
      <c r="B94" s="43"/>
      <c r="C94" s="43"/>
      <c r="D94" s="43"/>
      <c r="E94" s="43"/>
      <c r="F94" s="43"/>
      <c r="G94" s="43"/>
      <c r="H94" s="43"/>
      <c r="I94" s="43"/>
      <c r="J94" s="43"/>
      <c r="L94" s="6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1" customFormat="1">
      <c r="A95" s="165"/>
      <c r="B95" s="43"/>
      <c r="C95" s="43"/>
      <c r="D95" s="43"/>
      <c r="E95" s="43"/>
      <c r="F95" s="43"/>
      <c r="G95" s="43"/>
      <c r="H95" s="43"/>
      <c r="I95" s="43"/>
      <c r="J95" s="43"/>
      <c r="L95" s="6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1" customFormat="1">
      <c r="A96" s="165"/>
      <c r="B96" s="43"/>
      <c r="C96" s="43"/>
      <c r="D96" s="43"/>
      <c r="E96" s="43"/>
      <c r="F96" s="43"/>
      <c r="G96" s="43"/>
      <c r="H96" s="43"/>
      <c r="I96" s="43"/>
      <c r="J96" s="43"/>
      <c r="L96" s="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</sheetData>
  <mergeCells count="9">
    <mergeCell ref="A27:A28"/>
    <mergeCell ref="B27:E27"/>
    <mergeCell ref="F27:I27"/>
    <mergeCell ref="A1:I1"/>
    <mergeCell ref="A2:I2"/>
    <mergeCell ref="A3:I3"/>
    <mergeCell ref="A5:A6"/>
    <mergeCell ref="B5:E5"/>
    <mergeCell ref="F5:I5"/>
  </mergeCells>
  <pageMargins left="0.75" right="0.75" top="1" bottom="1" header="0.5" footer="0.5"/>
  <pageSetup scale="38" orientation="portrait" r:id="rId1"/>
  <headerFooter alignWithMargins="0"/>
  <ignoredErrors>
    <ignoredError sqref="D45:D46 H45:H46 B37 D37 F37 H3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A217-ADC6-4F42-BD70-D65AB9207AEF}">
  <sheetPr>
    <pageSetUpPr fitToPage="1"/>
  </sheetPr>
  <dimension ref="A1:IV96"/>
  <sheetViews>
    <sheetView zoomScale="70" zoomScaleNormal="70" workbookViewId="0">
      <selection sqref="A1:I1"/>
    </sheetView>
  </sheetViews>
  <sheetFormatPr defaultColWidth="12.5703125" defaultRowHeight="15.75"/>
  <cols>
    <col min="1" max="1" width="56.7109375" style="149" customWidth="1"/>
    <col min="2" max="3" width="21.5703125" style="39" bestFit="1" customWidth="1"/>
    <col min="4" max="4" width="11.140625" style="39" bestFit="1" customWidth="1"/>
    <col min="5" max="5" width="20.7109375" style="39" bestFit="1" customWidth="1"/>
    <col min="6" max="7" width="21.5703125" style="39" bestFit="1" customWidth="1"/>
    <col min="8" max="8" width="11.140625" style="39" bestFit="1" customWidth="1"/>
    <col min="9" max="9" width="20.7109375" style="39" bestFit="1" customWidth="1"/>
    <col min="10" max="10" width="4.7109375" style="39" hidden="1" customWidth="1"/>
    <col min="11" max="11" width="14.140625" style="1" customWidth="1"/>
    <col min="12" max="12" width="20.5703125" style="6" customWidth="1"/>
    <col min="13" max="13" width="13.85546875" customWidth="1"/>
    <col min="14" max="14" width="15.140625" customWidth="1"/>
    <col min="15" max="16" width="13.85546875" customWidth="1"/>
  </cols>
  <sheetData>
    <row r="1" spans="1:256" ht="38.25" customHeight="1">
      <c r="A1" s="274" t="s">
        <v>15</v>
      </c>
      <c r="B1" s="274"/>
      <c r="C1" s="274"/>
      <c r="D1" s="274"/>
      <c r="E1" s="274"/>
      <c r="F1" s="274"/>
      <c r="G1" s="274"/>
      <c r="H1" s="274"/>
      <c r="I1" s="274"/>
      <c r="J1" s="60"/>
      <c r="L1" s="2"/>
      <c r="M1" s="3"/>
      <c r="N1" s="3"/>
      <c r="O1" s="3"/>
      <c r="P1" s="3"/>
    </row>
    <row r="2" spans="1:256" ht="38.25" customHeight="1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60"/>
      <c r="L2" s="2"/>
      <c r="M2" s="3"/>
      <c r="N2" s="3"/>
      <c r="O2" s="3"/>
      <c r="P2" s="3"/>
    </row>
    <row r="3" spans="1:256" ht="37.5" customHeight="1">
      <c r="A3" s="275">
        <v>45139</v>
      </c>
      <c r="B3" s="275"/>
      <c r="C3" s="275"/>
      <c r="D3" s="275"/>
      <c r="E3" s="275"/>
      <c r="F3" s="275"/>
      <c r="G3" s="275"/>
      <c r="H3" s="275"/>
      <c r="I3" s="275"/>
      <c r="J3" s="61"/>
      <c r="L3" s="2"/>
      <c r="M3" s="3"/>
      <c r="N3" s="3"/>
      <c r="O3" s="3"/>
      <c r="P3" s="3"/>
    </row>
    <row r="4" spans="1:256" ht="21.75" customHeight="1">
      <c r="A4" s="150" t="s">
        <v>1</v>
      </c>
      <c r="B4" s="4"/>
      <c r="C4" s="5"/>
      <c r="D4" s="5"/>
      <c r="E4" s="5"/>
      <c r="F4" s="4"/>
      <c r="G4" s="5"/>
      <c r="H4" s="5"/>
      <c r="I4" s="5"/>
      <c r="J4" s="5"/>
      <c r="L4" s="2"/>
      <c r="M4" s="3"/>
      <c r="N4" s="3"/>
      <c r="O4" s="3"/>
      <c r="P4" s="3"/>
    </row>
    <row r="5" spans="1:256" s="8" customFormat="1" ht="35.1" customHeight="1">
      <c r="A5" s="261" t="s">
        <v>16</v>
      </c>
      <c r="B5" s="276" t="s">
        <v>54</v>
      </c>
      <c r="C5" s="277"/>
      <c r="D5" s="277"/>
      <c r="E5" s="278"/>
      <c r="F5" s="276" t="s">
        <v>55</v>
      </c>
      <c r="G5" s="277"/>
      <c r="H5" s="277"/>
      <c r="I5" s="278"/>
      <c r="J5" s="9"/>
      <c r="K5" s="10"/>
      <c r="L5" s="7"/>
    </row>
    <row r="6" spans="1:256" s="8" customFormat="1" ht="49.5" customHeight="1" thickBot="1">
      <c r="A6" s="262"/>
      <c r="B6" s="222" t="s">
        <v>2</v>
      </c>
      <c r="C6" s="223" t="s">
        <v>3</v>
      </c>
      <c r="D6" s="223" t="s">
        <v>4</v>
      </c>
      <c r="E6" s="224" t="s">
        <v>5</v>
      </c>
      <c r="F6" s="222" t="s">
        <v>2</v>
      </c>
      <c r="G6" s="223" t="s">
        <v>3</v>
      </c>
      <c r="H6" s="223" t="s">
        <v>4</v>
      </c>
      <c r="I6" s="224" t="s">
        <v>5</v>
      </c>
      <c r="J6" s="11"/>
      <c r="K6" s="10"/>
      <c r="L6" s="7"/>
    </row>
    <row r="7" spans="1:256" ht="51.6" customHeight="1" thickTop="1">
      <c r="A7" s="12" t="s">
        <v>12</v>
      </c>
      <c r="B7" s="186">
        <f>C7+E7</f>
        <v>5103469</v>
      </c>
      <c r="C7" s="187">
        <v>4988566</v>
      </c>
      <c r="D7" s="188">
        <f>C7/B7</f>
        <v>0.97748531440085162</v>
      </c>
      <c r="E7" s="189">
        <v>114903</v>
      </c>
      <c r="F7" s="186">
        <f>G7+I7</f>
        <v>5206319</v>
      </c>
      <c r="G7" s="187">
        <v>5128464</v>
      </c>
      <c r="H7" s="188">
        <f>G7/F7</f>
        <v>0.98504605653245603</v>
      </c>
      <c r="I7" s="189">
        <v>77855</v>
      </c>
      <c r="J7" s="13"/>
      <c r="L7" s="178"/>
      <c r="M7" s="14"/>
      <c r="N7" s="14"/>
    </row>
    <row r="8" spans="1:256" ht="35.1" customHeight="1">
      <c r="A8" s="15" t="s">
        <v>6</v>
      </c>
      <c r="B8" s="225"/>
      <c r="C8" s="226"/>
      <c r="D8" s="227"/>
      <c r="E8" s="228"/>
      <c r="F8" s="190"/>
      <c r="G8" s="191"/>
      <c r="H8" s="192"/>
      <c r="I8" s="193"/>
      <c r="J8" s="16"/>
      <c r="L8" s="178"/>
      <c r="M8" s="14"/>
      <c r="N8" s="14"/>
    </row>
    <row r="9" spans="1:256" ht="24.95" customHeight="1">
      <c r="A9" s="220" t="s">
        <v>73</v>
      </c>
      <c r="B9" s="194">
        <f t="shared" ref="B9:B25" si="0">C9+E9</f>
        <v>2889042</v>
      </c>
      <c r="C9" s="195">
        <v>2873966</v>
      </c>
      <c r="D9" s="196">
        <f t="shared" ref="D9:D25" si="1">C9/B9</f>
        <v>0.99478166118734168</v>
      </c>
      <c r="E9" s="197">
        <v>15076</v>
      </c>
      <c r="F9" s="194">
        <f t="shared" ref="F9:F25" si="2">G9+I9</f>
        <v>2907967</v>
      </c>
      <c r="G9" s="195">
        <v>2890507</v>
      </c>
      <c r="H9" s="196">
        <f t="shared" ref="H9:H25" si="3">G9/F9</f>
        <v>0.99399580531691045</v>
      </c>
      <c r="I9" s="197">
        <v>17460</v>
      </c>
      <c r="J9" s="13"/>
      <c r="L9" s="178"/>
      <c r="M9" s="14"/>
      <c r="N9" s="14"/>
    </row>
    <row r="10" spans="1:256" ht="24.95" customHeight="1">
      <c r="A10" s="220" t="s">
        <v>74</v>
      </c>
      <c r="B10" s="194">
        <f t="shared" si="0"/>
        <v>528579</v>
      </c>
      <c r="C10" s="195">
        <v>524447</v>
      </c>
      <c r="D10" s="196">
        <f t="shared" si="1"/>
        <v>0.99218281467860059</v>
      </c>
      <c r="E10" s="197">
        <v>4132</v>
      </c>
      <c r="F10" s="194">
        <f t="shared" si="2"/>
        <v>515371</v>
      </c>
      <c r="G10" s="195">
        <v>511726</v>
      </c>
      <c r="H10" s="196">
        <f t="shared" si="3"/>
        <v>0.99292742509764809</v>
      </c>
      <c r="I10" s="197">
        <v>3645</v>
      </c>
      <c r="J10" s="13"/>
      <c r="K10" s="17"/>
      <c r="L10" s="178"/>
      <c r="M10" s="14"/>
      <c r="N10" s="14"/>
    </row>
    <row r="11" spans="1:256" ht="24.95" customHeight="1">
      <c r="A11" s="220" t="s">
        <v>75</v>
      </c>
      <c r="B11" s="194">
        <f t="shared" si="0"/>
        <v>66246381</v>
      </c>
      <c r="C11" s="195">
        <v>65724486</v>
      </c>
      <c r="D11" s="196">
        <f t="shared" si="1"/>
        <v>0.99212190927078714</v>
      </c>
      <c r="E11" s="197">
        <v>521895</v>
      </c>
      <c r="F11" s="194">
        <f t="shared" si="2"/>
        <v>67274062</v>
      </c>
      <c r="G11" s="195">
        <v>66769880</v>
      </c>
      <c r="H11" s="196">
        <f t="shared" si="3"/>
        <v>0.99250555139661401</v>
      </c>
      <c r="I11" s="197">
        <v>504182</v>
      </c>
      <c r="J11" s="13"/>
      <c r="L11" s="178"/>
      <c r="M11" s="14"/>
      <c r="N11" s="14"/>
      <c r="IV11" s="19">
        <f>+I11-E11</f>
        <v>-17713</v>
      </c>
    </row>
    <row r="12" spans="1:256" ht="24.95" customHeight="1">
      <c r="A12" s="71" t="s">
        <v>18</v>
      </c>
      <c r="B12" s="194">
        <f t="shared" si="0"/>
        <v>15623</v>
      </c>
      <c r="C12" s="195">
        <v>14574</v>
      </c>
      <c r="D12" s="196">
        <f t="shared" si="1"/>
        <v>0.93285540549190293</v>
      </c>
      <c r="E12" s="197">
        <v>1049</v>
      </c>
      <c r="F12" s="194">
        <f t="shared" si="2"/>
        <v>14128</v>
      </c>
      <c r="G12" s="195">
        <v>13128</v>
      </c>
      <c r="H12" s="196">
        <f t="shared" si="3"/>
        <v>0.92921857304643263</v>
      </c>
      <c r="I12" s="197">
        <v>1000</v>
      </c>
      <c r="J12" s="13"/>
      <c r="K12" s="20"/>
      <c r="L12" s="178"/>
      <c r="M12" s="14"/>
      <c r="N12" s="14"/>
    </row>
    <row r="13" spans="1:256" ht="24.95" customHeight="1">
      <c r="A13" s="220" t="s">
        <v>76</v>
      </c>
      <c r="B13" s="194">
        <f t="shared" si="0"/>
        <v>7739378</v>
      </c>
      <c r="C13" s="195">
        <v>7461611</v>
      </c>
      <c r="D13" s="196">
        <f t="shared" si="1"/>
        <v>0.96410990650669859</v>
      </c>
      <c r="E13" s="197">
        <v>277767</v>
      </c>
      <c r="F13" s="194">
        <f t="shared" si="2"/>
        <v>7625363</v>
      </c>
      <c r="G13" s="195">
        <v>7352794</v>
      </c>
      <c r="H13" s="196">
        <f t="shared" si="3"/>
        <v>0.96425494760052732</v>
      </c>
      <c r="I13" s="197">
        <v>272569</v>
      </c>
      <c r="J13" s="13"/>
      <c r="L13" s="178"/>
      <c r="M13" s="14"/>
      <c r="N13" s="14"/>
    </row>
    <row r="14" spans="1:256" ht="24.95" customHeight="1">
      <c r="A14" s="220" t="s">
        <v>77</v>
      </c>
      <c r="B14" s="194">
        <f t="shared" si="0"/>
        <v>6321712</v>
      </c>
      <c r="C14" s="195">
        <v>6209416</v>
      </c>
      <c r="D14" s="196">
        <f t="shared" si="1"/>
        <v>0.98223645746595223</v>
      </c>
      <c r="E14" s="197">
        <v>112296</v>
      </c>
      <c r="F14" s="194">
        <f t="shared" si="2"/>
        <v>6600425</v>
      </c>
      <c r="G14" s="195">
        <v>6475042</v>
      </c>
      <c r="H14" s="196">
        <f t="shared" si="3"/>
        <v>0.98100379899779178</v>
      </c>
      <c r="I14" s="197">
        <v>125383</v>
      </c>
      <c r="J14" s="13"/>
      <c r="L14" s="178"/>
      <c r="M14" s="14"/>
      <c r="N14" s="14"/>
      <c r="IV14" s="19">
        <f>+I14-E14</f>
        <v>13087</v>
      </c>
    </row>
    <row r="15" spans="1:256" ht="35.1" customHeight="1">
      <c r="A15" s="221" t="s">
        <v>78</v>
      </c>
      <c r="B15" s="198">
        <f t="shared" si="0"/>
        <v>83740715</v>
      </c>
      <c r="C15" s="187">
        <v>82808500</v>
      </c>
      <c r="D15" s="199">
        <f t="shared" si="1"/>
        <v>0.98886784045252063</v>
      </c>
      <c r="E15" s="200">
        <v>932215</v>
      </c>
      <c r="F15" s="198">
        <f t="shared" si="2"/>
        <v>84937316</v>
      </c>
      <c r="G15" s="187">
        <v>84013077</v>
      </c>
      <c r="H15" s="199">
        <f t="shared" si="3"/>
        <v>0.98911857539741421</v>
      </c>
      <c r="I15" s="200">
        <v>924239</v>
      </c>
      <c r="J15" s="13"/>
      <c r="L15" s="178"/>
      <c r="M15" s="14"/>
      <c r="N15" s="14"/>
    </row>
    <row r="16" spans="1:256" ht="35.1" customHeight="1">
      <c r="A16" s="21" t="s">
        <v>7</v>
      </c>
      <c r="B16" s="201">
        <f t="shared" si="0"/>
        <v>2078970</v>
      </c>
      <c r="C16" s="187">
        <v>1956276</v>
      </c>
      <c r="D16" s="199">
        <f t="shared" si="1"/>
        <v>0.94098327537193904</v>
      </c>
      <c r="E16" s="189">
        <v>122694</v>
      </c>
      <c r="F16" s="201">
        <f t="shared" si="2"/>
        <v>2286152</v>
      </c>
      <c r="G16" s="187">
        <v>2179971</v>
      </c>
      <c r="H16" s="199">
        <f t="shared" si="3"/>
        <v>0.95355470677365284</v>
      </c>
      <c r="I16" s="189">
        <v>106181</v>
      </c>
      <c r="J16" s="13"/>
      <c r="L16" s="178"/>
      <c r="M16" s="14"/>
      <c r="N16" s="14"/>
    </row>
    <row r="17" spans="1:14" ht="35.1" customHeight="1">
      <c r="A17" s="22" t="s">
        <v>8</v>
      </c>
      <c r="B17" s="201">
        <f t="shared" si="0"/>
        <v>2964420</v>
      </c>
      <c r="C17" s="187">
        <v>2493460</v>
      </c>
      <c r="D17" s="199">
        <f t="shared" si="1"/>
        <v>0.8411291247529028</v>
      </c>
      <c r="E17" s="189">
        <v>470960</v>
      </c>
      <c r="F17" s="201">
        <f t="shared" si="2"/>
        <v>3626894</v>
      </c>
      <c r="G17" s="187">
        <v>3160956</v>
      </c>
      <c r="H17" s="199">
        <f t="shared" si="3"/>
        <v>0.87153250136342553</v>
      </c>
      <c r="I17" s="189">
        <v>465938</v>
      </c>
      <c r="J17" s="13"/>
      <c r="K17" s="23"/>
      <c r="L17" s="178"/>
      <c r="M17" s="14"/>
      <c r="N17" s="14"/>
    </row>
    <row r="18" spans="1:14" ht="35.1" customHeight="1">
      <c r="A18" s="21" t="s">
        <v>9</v>
      </c>
      <c r="B18" s="201">
        <f t="shared" si="0"/>
        <v>3425336</v>
      </c>
      <c r="C18" s="187">
        <v>1861616</v>
      </c>
      <c r="D18" s="199">
        <f t="shared" si="1"/>
        <v>0.54348420125792041</v>
      </c>
      <c r="E18" s="189">
        <v>1563720</v>
      </c>
      <c r="F18" s="201">
        <f t="shared" si="2"/>
        <v>2247467</v>
      </c>
      <c r="G18" s="187">
        <v>1010288</v>
      </c>
      <c r="H18" s="199">
        <f t="shared" si="3"/>
        <v>0.44952295183866992</v>
      </c>
      <c r="I18" s="189">
        <v>1237179</v>
      </c>
      <c r="J18" s="13"/>
      <c r="K18" s="49"/>
      <c r="L18" s="178"/>
      <c r="M18" s="14"/>
      <c r="N18" s="14"/>
    </row>
    <row r="19" spans="1:14" s="149" customFormat="1" ht="35.1" customHeight="1">
      <c r="A19" s="50" t="s">
        <v>20</v>
      </c>
      <c r="B19" s="53">
        <f t="shared" si="0"/>
        <v>0</v>
      </c>
      <c r="C19" s="54">
        <v>0</v>
      </c>
      <c r="D19" s="55">
        <v>0</v>
      </c>
      <c r="E19" s="52">
        <v>0</v>
      </c>
      <c r="F19" s="53">
        <f t="shared" si="2"/>
        <v>0</v>
      </c>
      <c r="G19" s="54">
        <v>0</v>
      </c>
      <c r="H19" s="55">
        <v>0</v>
      </c>
      <c r="I19" s="52">
        <v>0</v>
      </c>
      <c r="J19" s="154"/>
    </row>
    <row r="20" spans="1:14" s="149" customFormat="1" ht="35.1" customHeight="1">
      <c r="A20" s="50" t="s">
        <v>24</v>
      </c>
      <c r="B20" s="53">
        <f t="shared" si="0"/>
        <v>0</v>
      </c>
      <c r="C20" s="54">
        <v>0</v>
      </c>
      <c r="D20" s="55">
        <v>0</v>
      </c>
      <c r="E20" s="175">
        <v>0</v>
      </c>
      <c r="F20" s="53">
        <f t="shared" si="2"/>
        <v>0</v>
      </c>
      <c r="G20" s="54">
        <v>0</v>
      </c>
      <c r="H20" s="55">
        <v>0</v>
      </c>
      <c r="I20" s="175">
        <v>0</v>
      </c>
      <c r="J20" s="154"/>
    </row>
    <row r="21" spans="1:14" ht="35.1" customHeight="1">
      <c r="A21" s="21" t="s">
        <v>11</v>
      </c>
      <c r="B21" s="201">
        <f t="shared" si="0"/>
        <v>54094</v>
      </c>
      <c r="C21" s="187">
        <v>54094</v>
      </c>
      <c r="D21" s="199">
        <f t="shared" si="1"/>
        <v>1</v>
      </c>
      <c r="E21" s="189">
        <v>0</v>
      </c>
      <c r="F21" s="201">
        <f t="shared" si="2"/>
        <v>56721</v>
      </c>
      <c r="G21" s="187">
        <v>56721</v>
      </c>
      <c r="H21" s="199">
        <f t="shared" si="3"/>
        <v>1</v>
      </c>
      <c r="I21" s="189">
        <v>0</v>
      </c>
      <c r="J21" s="13"/>
      <c r="L21" s="178"/>
      <c r="M21" s="14"/>
      <c r="N21" s="14"/>
    </row>
    <row r="22" spans="1:14" ht="35.1" customHeight="1">
      <c r="A22" s="24" t="s">
        <v>10</v>
      </c>
      <c r="B22" s="202">
        <f t="shared" si="0"/>
        <v>97367004</v>
      </c>
      <c r="C22" s="203">
        <v>94162512</v>
      </c>
      <c r="D22" s="204">
        <f t="shared" si="1"/>
        <v>0.96708852210344276</v>
      </c>
      <c r="E22" s="229">
        <v>3204492</v>
      </c>
      <c r="F22" s="202">
        <f t="shared" si="2"/>
        <v>98360869</v>
      </c>
      <c r="G22" s="203">
        <v>95549477</v>
      </c>
      <c r="H22" s="204">
        <f t="shared" si="3"/>
        <v>0.97141757663812422</v>
      </c>
      <c r="I22" s="205">
        <v>2811392</v>
      </c>
      <c r="J22" s="25"/>
      <c r="L22" s="178"/>
      <c r="M22" s="14"/>
      <c r="N22" s="14"/>
    </row>
    <row r="23" spans="1:14" ht="35.1" customHeight="1">
      <c r="A23" s="56" t="s">
        <v>23</v>
      </c>
      <c r="B23" s="57">
        <f t="shared" si="0"/>
        <v>97367004</v>
      </c>
      <c r="C23" s="58">
        <v>94162512</v>
      </c>
      <c r="D23" s="59">
        <f t="shared" si="1"/>
        <v>0.96708852210344276</v>
      </c>
      <c r="E23" s="147">
        <v>3204492</v>
      </c>
      <c r="F23" s="57">
        <f t="shared" si="2"/>
        <v>98360869</v>
      </c>
      <c r="G23" s="58">
        <v>95549477</v>
      </c>
      <c r="H23" s="59">
        <f t="shared" si="3"/>
        <v>0.97141757663812422</v>
      </c>
      <c r="I23" s="147">
        <v>2811392</v>
      </c>
      <c r="J23" s="25"/>
      <c r="L23" s="178"/>
      <c r="M23" s="14"/>
      <c r="N23" s="14"/>
    </row>
    <row r="24" spans="1:14" ht="35.1" customHeight="1">
      <c r="A24" s="157" t="s">
        <v>17</v>
      </c>
      <c r="B24" s="202">
        <f t="shared" si="0"/>
        <v>93941668</v>
      </c>
      <c r="C24" s="206">
        <v>92300896</v>
      </c>
      <c r="D24" s="204">
        <f t="shared" si="1"/>
        <v>0.98253414022838093</v>
      </c>
      <c r="E24" s="207">
        <v>1640772</v>
      </c>
      <c r="F24" s="202">
        <f t="shared" si="2"/>
        <v>96113402</v>
      </c>
      <c r="G24" s="206">
        <v>94539189</v>
      </c>
      <c r="H24" s="204">
        <f t="shared" si="3"/>
        <v>0.98362129560245926</v>
      </c>
      <c r="I24" s="207">
        <v>1574213</v>
      </c>
      <c r="J24" s="25"/>
      <c r="L24" s="178"/>
      <c r="M24" s="18"/>
      <c r="N24" s="14"/>
    </row>
    <row r="25" spans="1:14" ht="35.1" customHeight="1">
      <c r="A25" s="27" t="s">
        <v>21</v>
      </c>
      <c r="B25" s="28">
        <f t="shared" si="0"/>
        <v>71269</v>
      </c>
      <c r="C25" s="29">
        <v>0</v>
      </c>
      <c r="D25" s="30">
        <f t="shared" si="1"/>
        <v>0</v>
      </c>
      <c r="E25" s="31">
        <v>71269</v>
      </c>
      <c r="F25" s="28">
        <f t="shared" si="2"/>
        <v>57776</v>
      </c>
      <c r="G25" s="159">
        <v>0</v>
      </c>
      <c r="H25" s="30">
        <f t="shared" si="3"/>
        <v>0</v>
      </c>
      <c r="I25" s="160">
        <v>57776</v>
      </c>
      <c r="J25" s="32"/>
      <c r="K25" s="33"/>
      <c r="L25" s="178"/>
      <c r="M25" s="18"/>
      <c r="N25" s="14"/>
    </row>
    <row r="26" spans="1:14" ht="12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18"/>
      <c r="M26" s="18"/>
      <c r="N26" s="14"/>
    </row>
    <row r="27" spans="1:14" ht="48.75" customHeight="1">
      <c r="A27" s="261" t="s">
        <v>16</v>
      </c>
      <c r="B27" s="271" t="s">
        <v>56</v>
      </c>
      <c r="C27" s="272"/>
      <c r="D27" s="272"/>
      <c r="E27" s="273"/>
      <c r="F27" s="271" t="s">
        <v>57</v>
      </c>
      <c r="G27" s="272"/>
      <c r="H27" s="272"/>
      <c r="I27" s="273"/>
      <c r="J27" s="35"/>
      <c r="K27" s="33"/>
      <c r="L27" s="18"/>
      <c r="M27" s="18"/>
      <c r="N27" s="14"/>
    </row>
    <row r="28" spans="1:14" ht="49.5" customHeight="1" thickBot="1">
      <c r="A28" s="262"/>
      <c r="B28" s="230" t="s">
        <v>2</v>
      </c>
      <c r="C28" s="231" t="s">
        <v>3</v>
      </c>
      <c r="D28" s="231" t="s">
        <v>4</v>
      </c>
      <c r="E28" s="232" t="s">
        <v>5</v>
      </c>
      <c r="F28" s="230" t="s">
        <v>2</v>
      </c>
      <c r="G28" s="231" t="s">
        <v>3</v>
      </c>
      <c r="H28" s="231" t="s">
        <v>4</v>
      </c>
      <c r="I28" s="232" t="s">
        <v>5</v>
      </c>
      <c r="J28" s="11"/>
      <c r="K28" s="33"/>
      <c r="L28" s="18"/>
      <c r="M28" s="18"/>
      <c r="N28" s="14"/>
    </row>
    <row r="29" spans="1:14" ht="51.75" customHeight="1" thickTop="1">
      <c r="A29" s="12" t="s">
        <v>12</v>
      </c>
      <c r="B29" s="235">
        <f>C29+E29</f>
        <v>58901826</v>
      </c>
      <c r="C29" s="236">
        <f>C7+July23!C29</f>
        <v>57958173</v>
      </c>
      <c r="D29" s="237">
        <f>C29/B29</f>
        <v>0.98397922332662491</v>
      </c>
      <c r="E29" s="238">
        <f>E7+July23!E29</f>
        <v>943653</v>
      </c>
      <c r="F29" s="235">
        <f>G29+I29</f>
        <v>59031276</v>
      </c>
      <c r="G29" s="236">
        <f>G7+July23!G29</f>
        <v>58003871</v>
      </c>
      <c r="H29" s="237">
        <f>G29/F29</f>
        <v>0.98259558204366104</v>
      </c>
      <c r="I29" s="238">
        <f>I7+July23!I29</f>
        <v>1027405</v>
      </c>
      <c r="J29" s="13"/>
      <c r="L29" s="178"/>
      <c r="M29" s="14"/>
      <c r="N29" s="14"/>
    </row>
    <row r="30" spans="1:14" ht="35.1" customHeight="1">
      <c r="A30" s="15" t="s">
        <v>6</v>
      </c>
      <c r="B30" s="239"/>
      <c r="C30" s="240"/>
      <c r="D30" s="241"/>
      <c r="E30" s="242"/>
      <c r="F30" s="239"/>
      <c r="G30" s="240"/>
      <c r="H30" s="241"/>
      <c r="I30" s="242"/>
      <c r="J30" s="16"/>
      <c r="L30" s="178"/>
      <c r="M30" s="14"/>
      <c r="N30" s="14"/>
    </row>
    <row r="31" spans="1:14" ht="24.95" customHeight="1">
      <c r="A31" s="220" t="s">
        <v>73</v>
      </c>
      <c r="B31" s="239">
        <f t="shared" ref="B31:B36" si="4">C31+E31</f>
        <v>31659638</v>
      </c>
      <c r="C31" s="214">
        <f>C9+July23!C31</f>
        <v>31508948</v>
      </c>
      <c r="D31" s="243">
        <f t="shared" ref="D31:D47" si="5">C31/B31</f>
        <v>0.99524031197071805</v>
      </c>
      <c r="E31" s="197">
        <f>E9+July23!E31</f>
        <v>150690</v>
      </c>
      <c r="F31" s="239">
        <f t="shared" ref="F31:F36" si="6">G31+I31</f>
        <v>31895208</v>
      </c>
      <c r="G31" s="214">
        <f>G9+July23!G31</f>
        <v>31735858</v>
      </c>
      <c r="H31" s="243">
        <f t="shared" ref="H31:H47" si="7">G31/F31</f>
        <v>0.99500395169079947</v>
      </c>
      <c r="I31" s="197">
        <f>I9+July23!I31</f>
        <v>159350</v>
      </c>
      <c r="J31" s="13"/>
      <c r="L31" s="178"/>
      <c r="M31" s="14"/>
      <c r="N31" s="14"/>
    </row>
    <row r="32" spans="1:14" ht="24.95" customHeight="1">
      <c r="A32" s="220" t="s">
        <v>74</v>
      </c>
      <c r="B32" s="239">
        <f t="shared" si="4"/>
        <v>5902369</v>
      </c>
      <c r="C32" s="214">
        <f>C10+July23!C32</f>
        <v>5856505</v>
      </c>
      <c r="D32" s="243">
        <f t="shared" si="5"/>
        <v>0.99222956070689583</v>
      </c>
      <c r="E32" s="197">
        <f>E10+July23!E32</f>
        <v>45864</v>
      </c>
      <c r="F32" s="239">
        <f t="shared" si="6"/>
        <v>5739236</v>
      </c>
      <c r="G32" s="214">
        <f>G10+July23!G32</f>
        <v>5697847</v>
      </c>
      <c r="H32" s="243">
        <f t="shared" si="7"/>
        <v>0.9927884129525254</v>
      </c>
      <c r="I32" s="197">
        <f>I10+July23!I32</f>
        <v>41389</v>
      </c>
      <c r="J32" s="13"/>
      <c r="K32" s="17"/>
      <c r="L32" s="178"/>
      <c r="M32" s="14"/>
      <c r="N32" s="14"/>
    </row>
    <row r="33" spans="1:14" ht="24.95" customHeight="1">
      <c r="A33" s="220" t="s">
        <v>75</v>
      </c>
      <c r="B33" s="239">
        <f t="shared" si="4"/>
        <v>731036879</v>
      </c>
      <c r="C33" s="214">
        <f>C11+July23!C33</f>
        <v>724288277</v>
      </c>
      <c r="D33" s="243">
        <f t="shared" si="5"/>
        <v>0.99076845205233488</v>
      </c>
      <c r="E33" s="197">
        <f>E11+July23!E33</f>
        <v>6748602</v>
      </c>
      <c r="F33" s="239">
        <f t="shared" si="6"/>
        <v>741283684</v>
      </c>
      <c r="G33" s="214">
        <f>G11+July23!G33</f>
        <v>734718799</v>
      </c>
      <c r="H33" s="243">
        <f t="shared" si="7"/>
        <v>0.99114389653826507</v>
      </c>
      <c r="I33" s="197">
        <f>I11+July23!I33</f>
        <v>6564885</v>
      </c>
      <c r="J33" s="13"/>
      <c r="L33" s="178"/>
      <c r="M33" s="14"/>
      <c r="N33" s="14"/>
    </row>
    <row r="34" spans="1:14" ht="24.95" customHeight="1">
      <c r="A34" s="71" t="s">
        <v>18</v>
      </c>
      <c r="B34" s="239">
        <f t="shared" si="4"/>
        <v>179783</v>
      </c>
      <c r="C34" s="214">
        <f>C12+July23!C34</f>
        <v>167802</v>
      </c>
      <c r="D34" s="243">
        <f t="shared" si="5"/>
        <v>0.93335854891730585</v>
      </c>
      <c r="E34" s="197">
        <f>E12+July23!E34</f>
        <v>11981</v>
      </c>
      <c r="F34" s="239">
        <f t="shared" si="6"/>
        <v>161941</v>
      </c>
      <c r="G34" s="214">
        <f>G12+July23!G34</f>
        <v>150635</v>
      </c>
      <c r="H34" s="243">
        <f t="shared" si="7"/>
        <v>0.93018444989224469</v>
      </c>
      <c r="I34" s="197">
        <f>I12+July23!I34</f>
        <v>11306</v>
      </c>
      <c r="J34" s="13"/>
      <c r="L34" s="178"/>
      <c r="M34" s="14"/>
      <c r="N34" s="14"/>
    </row>
    <row r="35" spans="1:14" ht="24.95" customHeight="1">
      <c r="A35" s="220" t="s">
        <v>76</v>
      </c>
      <c r="B35" s="239">
        <f t="shared" si="4"/>
        <v>85499288</v>
      </c>
      <c r="C35" s="214">
        <f>C13+July23!C35</f>
        <v>82494116</v>
      </c>
      <c r="D35" s="243">
        <f t="shared" si="5"/>
        <v>0.96485149677503745</v>
      </c>
      <c r="E35" s="197">
        <f>E13+July23!E35</f>
        <v>3005172</v>
      </c>
      <c r="F35" s="239">
        <f t="shared" si="6"/>
        <v>76530090</v>
      </c>
      <c r="G35" s="214">
        <f>G13+July23!G35</f>
        <v>73804673</v>
      </c>
      <c r="H35" s="243">
        <f t="shared" si="7"/>
        <v>0.96438764151459899</v>
      </c>
      <c r="I35" s="197">
        <f>I13+July23!I35</f>
        <v>2725417</v>
      </c>
      <c r="J35" s="13"/>
      <c r="L35" s="178"/>
      <c r="M35" s="14"/>
      <c r="N35" s="14"/>
    </row>
    <row r="36" spans="1:14" ht="24.95" customHeight="1">
      <c r="A36" s="220" t="s">
        <v>77</v>
      </c>
      <c r="B36" s="239">
        <f t="shared" si="4"/>
        <v>68156334</v>
      </c>
      <c r="C36" s="214">
        <f>C14+July23!C36</f>
        <v>66914332</v>
      </c>
      <c r="D36" s="243">
        <f t="shared" si="5"/>
        <v>0.98177715955203815</v>
      </c>
      <c r="E36" s="197">
        <f>E14+July23!E36</f>
        <v>1242002</v>
      </c>
      <c r="F36" s="239">
        <f t="shared" si="6"/>
        <v>64461537</v>
      </c>
      <c r="G36" s="214">
        <f>G14+July23!G36</f>
        <v>63233211</v>
      </c>
      <c r="H36" s="243">
        <f t="shared" si="7"/>
        <v>0.98094482295698282</v>
      </c>
      <c r="I36" s="197">
        <f>I14+July23!I36</f>
        <v>1228326</v>
      </c>
      <c r="J36" s="13"/>
      <c r="L36" s="178"/>
      <c r="M36" s="14"/>
      <c r="N36" s="14"/>
    </row>
    <row r="37" spans="1:14" ht="35.1" customHeight="1">
      <c r="A37" s="221" t="s">
        <v>78</v>
      </c>
      <c r="B37" s="244">
        <f>SUM(B31:B36)</f>
        <v>922434291</v>
      </c>
      <c r="C37" s="245">
        <f>SUM(C31:C36)</f>
        <v>911229980</v>
      </c>
      <c r="D37" s="243">
        <f t="shared" si="5"/>
        <v>0.98785354023661287</v>
      </c>
      <c r="E37" s="246">
        <f>SUM(E31:E36)</f>
        <v>11204311</v>
      </c>
      <c r="F37" s="244">
        <f>SUM(F31:F36)</f>
        <v>920071696</v>
      </c>
      <c r="G37" s="245">
        <f>SUM(G31:G36)</f>
        <v>909341023</v>
      </c>
      <c r="H37" s="243">
        <f t="shared" si="7"/>
        <v>0.98833713389222655</v>
      </c>
      <c r="I37" s="246">
        <f>SUM(I31:I36)</f>
        <v>10730673</v>
      </c>
      <c r="J37" s="13"/>
      <c r="L37" s="178"/>
      <c r="M37" s="14"/>
      <c r="N37" s="14"/>
    </row>
    <row r="38" spans="1:14" ht="35.1" customHeight="1">
      <c r="A38" s="21" t="s">
        <v>7</v>
      </c>
      <c r="B38" s="198">
        <f t="shared" ref="B38:B43" si="8">C38+E38</f>
        <v>21697427</v>
      </c>
      <c r="C38" s="216">
        <f>C16+July23!C38</f>
        <v>20307134</v>
      </c>
      <c r="D38" s="247">
        <f t="shared" si="5"/>
        <v>0.93592360052645873</v>
      </c>
      <c r="E38" s="248">
        <f>E16+July23!E38</f>
        <v>1390293</v>
      </c>
      <c r="F38" s="198">
        <f t="shared" ref="F38:F43" si="9">G38+I38</f>
        <v>20402129</v>
      </c>
      <c r="G38" s="216">
        <f>G16+July23!G38</f>
        <v>18977446</v>
      </c>
      <c r="H38" s="247">
        <f t="shared" si="7"/>
        <v>0.93016988570163439</v>
      </c>
      <c r="I38" s="248">
        <f>I16+July23!I38</f>
        <v>1424683</v>
      </c>
      <c r="J38" s="13"/>
      <c r="L38" s="178"/>
      <c r="M38" s="14"/>
      <c r="N38" s="14"/>
    </row>
    <row r="39" spans="1:14" ht="35.1" customHeight="1">
      <c r="A39" s="22" t="s">
        <v>8</v>
      </c>
      <c r="B39" s="198">
        <f t="shared" si="8"/>
        <v>33161213</v>
      </c>
      <c r="C39" s="216">
        <f>C17+July23!C39</f>
        <v>27868037</v>
      </c>
      <c r="D39" s="247">
        <f t="shared" si="5"/>
        <v>0.8403805071907352</v>
      </c>
      <c r="E39" s="248">
        <f>E17+July23!E39</f>
        <v>5293176</v>
      </c>
      <c r="F39" s="198">
        <f t="shared" si="9"/>
        <v>36707351</v>
      </c>
      <c r="G39" s="216">
        <f>G17+July23!G39</f>
        <v>31299776</v>
      </c>
      <c r="H39" s="247">
        <f t="shared" si="7"/>
        <v>0.85268413947931032</v>
      </c>
      <c r="I39" s="248">
        <f>I17+July23!I39</f>
        <v>5407575</v>
      </c>
      <c r="J39" s="13"/>
      <c r="L39" s="178"/>
      <c r="M39" s="14"/>
      <c r="N39" s="14"/>
    </row>
    <row r="40" spans="1:14" ht="35.1" customHeight="1">
      <c r="A40" s="21" t="s">
        <v>9</v>
      </c>
      <c r="B40" s="198">
        <f t="shared" si="8"/>
        <v>120672352</v>
      </c>
      <c r="C40" s="216">
        <f>C18+July23!C40</f>
        <v>98157850</v>
      </c>
      <c r="D40" s="247">
        <f t="shared" si="5"/>
        <v>0.81342451997620802</v>
      </c>
      <c r="E40" s="217">
        <f>E18+July23!E40</f>
        <v>22514502</v>
      </c>
      <c r="F40" s="198">
        <f t="shared" si="9"/>
        <v>119329755</v>
      </c>
      <c r="G40" s="216">
        <f>G18+July23!G40</f>
        <v>95800236</v>
      </c>
      <c r="H40" s="247">
        <f t="shared" si="7"/>
        <v>0.80281934711086933</v>
      </c>
      <c r="I40" s="217">
        <f>I18+July23!I40</f>
        <v>23529519</v>
      </c>
      <c r="J40" s="13"/>
      <c r="L40" s="178"/>
      <c r="M40" s="14"/>
      <c r="N40" s="14"/>
    </row>
    <row r="41" spans="1:14" ht="35.1" customHeight="1">
      <c r="A41" s="50" t="s">
        <v>20</v>
      </c>
      <c r="B41" s="53">
        <f t="shared" si="8"/>
        <v>1836040</v>
      </c>
      <c r="C41" s="51">
        <f>C19+July23!C41</f>
        <v>831894</v>
      </c>
      <c r="D41" s="55">
        <f t="shared" si="5"/>
        <v>0.45309143591642881</v>
      </c>
      <c r="E41" s="52">
        <f>E19+July23!E41</f>
        <v>1004146</v>
      </c>
      <c r="F41" s="53">
        <f t="shared" si="9"/>
        <v>0</v>
      </c>
      <c r="G41" s="51">
        <f>G19+July23!G41</f>
        <v>0</v>
      </c>
      <c r="H41" s="55">
        <v>0</v>
      </c>
      <c r="I41" s="52">
        <f>I19+July23!I41</f>
        <v>0</v>
      </c>
      <c r="J41" s="13"/>
      <c r="L41" s="178"/>
      <c r="M41" s="14"/>
      <c r="N41" s="14"/>
    </row>
    <row r="42" spans="1:14" ht="35.1" customHeight="1">
      <c r="A42" s="50" t="s">
        <v>24</v>
      </c>
      <c r="B42" s="53">
        <f t="shared" si="8"/>
        <v>108292816</v>
      </c>
      <c r="C42" s="51">
        <f>C20+July23!C42</f>
        <v>93781387</v>
      </c>
      <c r="D42" s="55">
        <f t="shared" si="5"/>
        <v>0.86599823020577837</v>
      </c>
      <c r="E42" s="52">
        <f>E20+July23!E42</f>
        <v>14511429</v>
      </c>
      <c r="F42" s="53">
        <f t="shared" ref="F42" si="10">G42+I42</f>
        <v>0</v>
      </c>
      <c r="G42" s="51">
        <f>G20+July23!G42</f>
        <v>0</v>
      </c>
      <c r="H42" s="55">
        <v>0</v>
      </c>
      <c r="I42" s="52">
        <f>I20+July23!I42</f>
        <v>0</v>
      </c>
      <c r="J42" s="13"/>
      <c r="L42" s="178"/>
      <c r="M42" s="14"/>
      <c r="N42" s="14"/>
    </row>
    <row r="43" spans="1:14" ht="35.1" customHeight="1">
      <c r="A43" s="21" t="s">
        <v>11</v>
      </c>
      <c r="B43" s="201">
        <f t="shared" si="8"/>
        <v>552718</v>
      </c>
      <c r="C43" s="216">
        <f>C21+July23!C43</f>
        <v>552718</v>
      </c>
      <c r="D43" s="199">
        <f t="shared" si="5"/>
        <v>1</v>
      </c>
      <c r="E43" s="217">
        <f>E21+July23!E43</f>
        <v>0</v>
      </c>
      <c r="F43" s="201">
        <f t="shared" si="9"/>
        <v>556850</v>
      </c>
      <c r="G43" s="216">
        <f>G21+July23!G43</f>
        <v>556850</v>
      </c>
      <c r="H43" s="199">
        <f t="shared" si="7"/>
        <v>1</v>
      </c>
      <c r="I43" s="217">
        <f>I21+July23!I43</f>
        <v>0</v>
      </c>
      <c r="J43" s="13"/>
      <c r="L43" s="178"/>
      <c r="M43" s="14"/>
      <c r="N43" s="14"/>
    </row>
    <row r="44" spans="1:14" ht="35.1" customHeight="1">
      <c r="A44" s="24" t="s">
        <v>10</v>
      </c>
      <c r="B44" s="202">
        <f>SUM(C44+E44)</f>
        <v>1267548683</v>
      </c>
      <c r="C44" s="218">
        <f>C22+July23!C44</f>
        <v>1210687173</v>
      </c>
      <c r="D44" s="204">
        <f t="shared" si="5"/>
        <v>0.95514057111761441</v>
      </c>
      <c r="E44" s="219">
        <f>E22+July23!E44</f>
        <v>56861510</v>
      </c>
      <c r="F44" s="202">
        <f>SUM(G44+I44)</f>
        <v>1156099057</v>
      </c>
      <c r="G44" s="218">
        <f>G22+July23!G44</f>
        <v>1113979202</v>
      </c>
      <c r="H44" s="204">
        <f t="shared" si="7"/>
        <v>0.96356726117457603</v>
      </c>
      <c r="I44" s="219">
        <f>I22+July23!I44</f>
        <v>42119855</v>
      </c>
      <c r="J44" s="25"/>
      <c r="L44" s="178"/>
      <c r="M44" s="14"/>
      <c r="N44" s="14"/>
    </row>
    <row r="45" spans="1:14" ht="35.1" customHeight="1">
      <c r="A45" s="56" t="s">
        <v>23</v>
      </c>
      <c r="B45" s="57">
        <f>B44-B41-B42</f>
        <v>1157419827</v>
      </c>
      <c r="C45" s="58">
        <f>C44-C41-C42</f>
        <v>1116073892</v>
      </c>
      <c r="D45" s="59">
        <f t="shared" si="5"/>
        <v>0.96427749548133501</v>
      </c>
      <c r="E45" s="147">
        <f>E44-E41-E42</f>
        <v>41345935</v>
      </c>
      <c r="F45" s="57">
        <f>F44-F41-F42</f>
        <v>1156099057</v>
      </c>
      <c r="G45" s="58">
        <f>G44-G41-G42</f>
        <v>1113979202</v>
      </c>
      <c r="H45" s="59">
        <f t="shared" si="7"/>
        <v>0.96356726117457603</v>
      </c>
      <c r="I45" s="147">
        <f>I44-I41-I42</f>
        <v>42119855</v>
      </c>
      <c r="J45" s="25"/>
      <c r="L45" s="178"/>
      <c r="M45" s="14"/>
      <c r="N45" s="14"/>
    </row>
    <row r="46" spans="1:14" ht="35.1" customHeight="1">
      <c r="A46" s="157" t="s">
        <v>17</v>
      </c>
      <c r="B46" s="202">
        <f>B45-B40</f>
        <v>1036747475</v>
      </c>
      <c r="C46" s="206">
        <f>C45-C40</f>
        <v>1017916042</v>
      </c>
      <c r="D46" s="204">
        <f t="shared" si="5"/>
        <v>0.98183604642972488</v>
      </c>
      <c r="E46" s="207">
        <f>E45-E40</f>
        <v>18831433</v>
      </c>
      <c r="F46" s="202">
        <f>F45-F40</f>
        <v>1036769302</v>
      </c>
      <c r="G46" s="206">
        <f>G45-G40</f>
        <v>1018178966</v>
      </c>
      <c r="H46" s="204">
        <f t="shared" si="7"/>
        <v>0.98206897526369852</v>
      </c>
      <c r="I46" s="207">
        <f>I45-I40</f>
        <v>18590336</v>
      </c>
      <c r="J46" s="38"/>
      <c r="L46" s="178"/>
      <c r="M46" s="14"/>
      <c r="N46" s="14"/>
    </row>
    <row r="47" spans="1:14" ht="35.1" customHeight="1">
      <c r="A47" s="27" t="s">
        <v>21</v>
      </c>
      <c r="B47" s="28">
        <f>C47+E47</f>
        <v>635592</v>
      </c>
      <c r="C47" s="29">
        <f>C25+July23!C47</f>
        <v>0</v>
      </c>
      <c r="D47" s="30">
        <f t="shared" si="5"/>
        <v>0</v>
      </c>
      <c r="E47" s="31">
        <f>E25+July23!E47</f>
        <v>635592</v>
      </c>
      <c r="F47" s="28">
        <f>G47+I47</f>
        <v>563080</v>
      </c>
      <c r="G47" s="29">
        <f>G25+July23!G47</f>
        <v>0</v>
      </c>
      <c r="H47" s="30">
        <f t="shared" si="7"/>
        <v>0</v>
      </c>
      <c r="I47" s="31">
        <f>I25+July23!I47</f>
        <v>563080</v>
      </c>
      <c r="J47" s="38"/>
      <c r="L47" s="178"/>
      <c r="M47" s="14"/>
      <c r="N47" s="14"/>
    </row>
    <row r="48" spans="1:14" s="8" customFormat="1" ht="35.1" customHeight="1">
      <c r="A48" s="176" t="s">
        <v>22</v>
      </c>
      <c r="J48" s="177"/>
      <c r="K48" s="7"/>
      <c r="L48" s="7"/>
    </row>
    <row r="49" spans="1:14" ht="35.1" customHeight="1">
      <c r="A49" s="173" t="s">
        <v>25</v>
      </c>
      <c r="B49" s="162"/>
      <c r="C49" s="162"/>
      <c r="D49" s="163"/>
      <c r="E49" s="162"/>
      <c r="F49" s="162"/>
      <c r="G49" s="162"/>
      <c r="H49" s="163"/>
      <c r="I49" s="162"/>
      <c r="J49" s="42"/>
      <c r="M49" s="14"/>
      <c r="N49" s="14"/>
    </row>
    <row r="50" spans="1:14" ht="35.1" customHeight="1">
      <c r="A50" s="181" t="s">
        <v>19</v>
      </c>
      <c r="B50" s="182"/>
      <c r="C50" s="182"/>
      <c r="D50" s="182"/>
      <c r="E50" s="182"/>
      <c r="F50" s="182"/>
      <c r="G50" s="182"/>
      <c r="H50" s="182"/>
      <c r="I50" s="182"/>
      <c r="J50" s="42"/>
      <c r="M50" s="14"/>
      <c r="N50" s="14"/>
    </row>
    <row r="51" spans="1:14" ht="19.899999999999999" customHeight="1">
      <c r="B51" s="41"/>
      <c r="C51" s="41"/>
      <c r="D51" s="44"/>
      <c r="E51" s="41"/>
      <c r="F51" s="41"/>
      <c r="G51" s="41"/>
      <c r="H51" s="44"/>
      <c r="I51" s="41"/>
      <c r="J51" s="41"/>
      <c r="M51" s="14"/>
      <c r="N51" s="14"/>
    </row>
    <row r="52" spans="1:14" ht="19.899999999999999" customHeight="1">
      <c r="A52" s="173" t="s">
        <v>85</v>
      </c>
      <c r="B52" s="41"/>
      <c r="C52" s="41"/>
      <c r="D52" s="41"/>
      <c r="E52" s="41"/>
      <c r="F52" s="41"/>
      <c r="G52" s="41"/>
      <c r="H52" s="41"/>
      <c r="I52" s="41"/>
      <c r="J52" s="41"/>
      <c r="M52" s="14"/>
      <c r="N52" s="14"/>
    </row>
    <row r="53" spans="1:14" ht="19.899999999999999" customHeight="1">
      <c r="A53" s="258" t="s">
        <v>86</v>
      </c>
      <c r="B53" s="41"/>
      <c r="C53" s="41"/>
      <c r="D53" s="41"/>
      <c r="E53" s="41"/>
      <c r="F53" s="41"/>
      <c r="G53" s="41"/>
      <c r="H53" s="41"/>
      <c r="I53" s="41"/>
      <c r="J53" s="41"/>
      <c r="M53" s="14"/>
      <c r="N53" s="14"/>
    </row>
    <row r="54" spans="1:14" ht="19.899999999999999" customHeight="1">
      <c r="A54" s="258" t="s">
        <v>87</v>
      </c>
      <c r="B54" s="41"/>
      <c r="C54" s="41"/>
      <c r="D54" s="41"/>
      <c r="E54" s="41"/>
      <c r="F54" s="41"/>
      <c r="G54" s="41"/>
      <c r="H54" s="41"/>
      <c r="I54" s="41"/>
      <c r="J54" s="41"/>
      <c r="M54" s="14"/>
      <c r="N54" s="14"/>
    </row>
    <row r="55" spans="1:14" ht="19.899999999999999" customHeight="1">
      <c r="B55" s="41"/>
      <c r="C55" s="41"/>
      <c r="D55" s="41"/>
      <c r="E55" s="41"/>
      <c r="F55" s="41"/>
      <c r="G55" s="41"/>
      <c r="H55" s="41"/>
      <c r="I55" s="41"/>
      <c r="J55" s="41"/>
      <c r="M55" s="14"/>
      <c r="N55" s="14"/>
    </row>
    <row r="56" spans="1:14">
      <c r="B56" s="41"/>
      <c r="C56" s="41"/>
      <c r="D56" s="41"/>
      <c r="E56" s="41"/>
      <c r="F56" s="41"/>
      <c r="G56" s="41"/>
      <c r="H56" s="41"/>
      <c r="I56" s="41"/>
      <c r="J56" s="41"/>
      <c r="M56" s="14"/>
      <c r="N56" s="14"/>
    </row>
    <row r="57" spans="1:14">
      <c r="B57" s="41"/>
      <c r="C57" s="41"/>
      <c r="D57" s="41"/>
      <c r="E57" s="41"/>
      <c r="F57" s="41"/>
      <c r="G57" s="41"/>
      <c r="H57" s="41"/>
      <c r="I57" s="41"/>
      <c r="J57" s="41"/>
      <c r="M57" s="14"/>
      <c r="N57" s="14"/>
    </row>
    <row r="58" spans="1:14">
      <c r="B58" s="41"/>
      <c r="C58" s="41"/>
      <c r="D58" s="41"/>
      <c r="E58" s="41"/>
      <c r="F58" s="41"/>
      <c r="G58" s="41"/>
      <c r="H58" s="41"/>
      <c r="I58" s="41"/>
      <c r="J58" s="41"/>
      <c r="M58" s="14"/>
      <c r="N58" s="14"/>
    </row>
    <row r="59" spans="1:14">
      <c r="B59" s="43"/>
      <c r="C59" s="43"/>
      <c r="D59" s="43"/>
      <c r="E59" s="43"/>
      <c r="F59" s="43"/>
      <c r="G59" s="43"/>
      <c r="H59" s="43"/>
      <c r="I59" s="43"/>
      <c r="J59" s="43"/>
    </row>
    <row r="60" spans="1:14">
      <c r="B60" s="46"/>
      <c r="C60" s="46"/>
      <c r="D60" s="45"/>
      <c r="E60" s="46"/>
      <c r="F60" s="46"/>
      <c r="G60" s="46"/>
      <c r="H60" s="45"/>
      <c r="I60" s="46"/>
      <c r="J60" s="46"/>
    </row>
    <row r="61" spans="1:14">
      <c r="B61"/>
      <c r="C61"/>
      <c r="D61"/>
      <c r="E61"/>
      <c r="F61"/>
      <c r="G61"/>
      <c r="H61"/>
      <c r="I61"/>
      <c r="J61"/>
    </row>
    <row r="62" spans="1:14">
      <c r="B62"/>
      <c r="C62"/>
      <c r="D62"/>
      <c r="E62"/>
      <c r="F62"/>
      <c r="G62"/>
      <c r="H62"/>
      <c r="I62"/>
      <c r="J62"/>
    </row>
    <row r="63" spans="1:14">
      <c r="A63" s="167"/>
      <c r="B63" s="47"/>
      <c r="C63" s="47"/>
      <c r="D63" s="47"/>
      <c r="E63" s="47"/>
      <c r="F63" s="47"/>
      <c r="G63" s="47"/>
      <c r="H63" s="47"/>
      <c r="I63" s="47"/>
      <c r="J63" s="47"/>
    </row>
    <row r="64" spans="1:14">
      <c r="A64" s="167"/>
      <c r="B64" s="47"/>
      <c r="C64" s="47"/>
      <c r="D64" s="40"/>
      <c r="E64" s="47"/>
      <c r="F64" s="47"/>
      <c r="G64" s="47"/>
      <c r="H64" s="40"/>
      <c r="I64" s="47"/>
      <c r="J64" s="47"/>
    </row>
    <row r="65" spans="1:256">
      <c r="A65" s="170"/>
      <c r="B65" s="47"/>
      <c r="C65" s="47"/>
      <c r="D65" s="47"/>
      <c r="E65" s="47"/>
      <c r="F65" s="47"/>
      <c r="G65" s="47"/>
      <c r="H65" s="47"/>
      <c r="I65" s="47"/>
      <c r="J65" s="47"/>
    </row>
    <row r="66" spans="1:256" s="1" customFormat="1">
      <c r="A66" s="167"/>
      <c r="B66" s="47"/>
      <c r="C66" s="47"/>
      <c r="D66" s="47"/>
      <c r="E66" s="47"/>
      <c r="F66" s="47"/>
      <c r="G66" s="47"/>
      <c r="H66" s="47"/>
      <c r="I66" s="47"/>
      <c r="J66" s="47"/>
      <c r="L66" s="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1" customFormat="1">
      <c r="A67" s="167"/>
      <c r="B67" s="47"/>
      <c r="C67" s="47"/>
      <c r="D67" s="40"/>
      <c r="E67" s="47"/>
      <c r="F67" s="47"/>
      <c r="G67" s="47"/>
      <c r="H67" s="40"/>
      <c r="I67" s="47"/>
      <c r="J67" s="47"/>
      <c r="L67" s="6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1" customFormat="1">
      <c r="A68" s="167"/>
      <c r="B68" s="47"/>
      <c r="C68" s="47"/>
      <c r="D68" s="40"/>
      <c r="E68" s="47"/>
      <c r="F68" s="47"/>
      <c r="G68" s="47"/>
      <c r="H68" s="40"/>
      <c r="I68" s="47"/>
      <c r="J68" s="47"/>
      <c r="L68" s="6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" customFormat="1">
      <c r="A69" s="167"/>
      <c r="B69" s="47"/>
      <c r="C69" s="47"/>
      <c r="D69" s="40"/>
      <c r="E69" s="47"/>
      <c r="F69" s="47"/>
      <c r="G69" s="47"/>
      <c r="H69" s="40"/>
      <c r="I69" s="47"/>
      <c r="J69" s="47"/>
      <c r="L69" s="6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1" customFormat="1">
      <c r="A70" s="167"/>
      <c r="B70" s="47"/>
      <c r="C70" s="47"/>
      <c r="D70" s="40"/>
      <c r="E70" s="47"/>
      <c r="F70" s="47"/>
      <c r="G70" s="47"/>
      <c r="H70" s="40"/>
      <c r="I70" s="47"/>
      <c r="J70" s="47"/>
      <c r="L70" s="6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1" customFormat="1">
      <c r="A71" s="167"/>
      <c r="B71" s="47"/>
      <c r="C71" s="47"/>
      <c r="D71" s="40"/>
      <c r="E71" s="47"/>
      <c r="F71" s="47"/>
      <c r="G71" s="47"/>
      <c r="H71" s="40"/>
      <c r="I71" s="47"/>
      <c r="J71" s="47"/>
      <c r="L71" s="6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" customFormat="1">
      <c r="A72" s="170"/>
      <c r="B72" s="47"/>
      <c r="C72" s="47"/>
      <c r="D72" s="40"/>
      <c r="E72" s="47"/>
      <c r="F72" s="47"/>
      <c r="G72" s="47"/>
      <c r="H72" s="40"/>
      <c r="I72" s="47"/>
      <c r="J72" s="47"/>
      <c r="L72" s="6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1" customFormat="1">
      <c r="A73" s="167"/>
      <c r="B73" s="47"/>
      <c r="C73" s="47"/>
      <c r="D73" s="40"/>
      <c r="E73" s="47"/>
      <c r="F73" s="47"/>
      <c r="G73" s="47"/>
      <c r="H73" s="40"/>
      <c r="I73" s="47"/>
      <c r="J73" s="47"/>
      <c r="L73" s="6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1" customFormat="1">
      <c r="A74" s="170"/>
      <c r="B74" s="47"/>
      <c r="C74" s="47"/>
      <c r="D74" s="40"/>
      <c r="E74" s="47"/>
      <c r="F74" s="47"/>
      <c r="G74" s="47"/>
      <c r="H74" s="40"/>
      <c r="I74" s="47"/>
      <c r="J74" s="47"/>
      <c r="L74" s="6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1" customFormat="1">
      <c r="A75" s="167"/>
      <c r="B75" s="47"/>
      <c r="C75" s="47"/>
      <c r="D75" s="40"/>
      <c r="E75" s="47"/>
      <c r="F75" s="47"/>
      <c r="G75" s="47"/>
      <c r="H75" s="40"/>
      <c r="I75" s="47"/>
      <c r="J75" s="47"/>
      <c r="L75" s="6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1" customFormat="1">
      <c r="A76" s="167"/>
      <c r="B76" s="47"/>
      <c r="C76" s="47"/>
      <c r="D76" s="40"/>
      <c r="E76" s="47"/>
      <c r="F76" s="47"/>
      <c r="G76" s="47"/>
      <c r="H76" s="40"/>
      <c r="I76" s="47"/>
      <c r="J76" s="47"/>
      <c r="L76" s="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1" customFormat="1">
      <c r="A77" s="167"/>
      <c r="B77" s="47"/>
      <c r="C77" s="47"/>
      <c r="D77" s="40"/>
      <c r="E77" s="47"/>
      <c r="F77" s="47"/>
      <c r="G77" s="47"/>
      <c r="H77" s="40"/>
      <c r="I77" s="47"/>
      <c r="J77" s="47"/>
      <c r="L77" s="6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1" customFormat="1">
      <c r="A78" s="170"/>
      <c r="B78" s="47"/>
      <c r="C78" s="47"/>
      <c r="D78" s="40"/>
      <c r="E78" s="47"/>
      <c r="F78" s="47"/>
      <c r="G78" s="47"/>
      <c r="H78" s="40"/>
      <c r="I78" s="47"/>
      <c r="J78" s="47"/>
      <c r="L78" s="6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" customFormat="1">
      <c r="A79" s="167"/>
      <c r="B79" s="47"/>
      <c r="C79" s="47"/>
      <c r="D79" s="40"/>
      <c r="E79" s="47"/>
      <c r="F79" s="47"/>
      <c r="G79" s="47"/>
      <c r="H79" s="40"/>
      <c r="I79" s="47"/>
      <c r="J79" s="47"/>
      <c r="L79" s="6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1" customFormat="1">
      <c r="A80" s="170"/>
      <c r="B80" s="47"/>
      <c r="C80" s="47"/>
      <c r="D80" s="40"/>
      <c r="E80" s="47"/>
      <c r="F80" s="47"/>
      <c r="G80" s="47"/>
      <c r="H80" s="40"/>
      <c r="I80" s="47"/>
      <c r="J80" s="47"/>
      <c r="L80" s="6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1" customFormat="1">
      <c r="A81" s="167"/>
      <c r="B81" s="48"/>
      <c r="C81" s="48"/>
      <c r="D81" s="48"/>
      <c r="E81" s="48"/>
      <c r="F81" s="48"/>
      <c r="G81" s="48"/>
      <c r="H81" s="48"/>
      <c r="I81" s="48"/>
      <c r="J81" s="48"/>
      <c r="L81" s="6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1" customFormat="1">
      <c r="A82" s="167"/>
      <c r="B82" s="41"/>
      <c r="C82" s="41"/>
      <c r="D82" s="41"/>
      <c r="E82" s="41"/>
      <c r="F82" s="41"/>
      <c r="G82" s="41"/>
      <c r="H82" s="41"/>
      <c r="I82" s="41"/>
      <c r="J82" s="41"/>
      <c r="L82" s="6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1" customFormat="1">
      <c r="A83" s="165"/>
      <c r="B83" s="43"/>
      <c r="C83" s="43"/>
      <c r="D83" s="43"/>
      <c r="E83" s="43"/>
      <c r="F83" s="43"/>
      <c r="G83" s="43"/>
      <c r="H83" s="43"/>
      <c r="I83" s="43"/>
      <c r="J83" s="43"/>
      <c r="L83" s="6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1" customFormat="1">
      <c r="A84" s="165"/>
      <c r="B84" s="43"/>
      <c r="C84" s="43"/>
      <c r="D84" s="43"/>
      <c r="E84" s="43"/>
      <c r="F84" s="43"/>
      <c r="G84" s="43"/>
      <c r="H84" s="43"/>
      <c r="I84" s="43"/>
      <c r="J84" s="43"/>
      <c r="L84" s="6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1" customFormat="1">
      <c r="A85" s="165"/>
      <c r="B85" s="43"/>
      <c r="C85" s="43"/>
      <c r="D85" s="43"/>
      <c r="E85" s="43"/>
      <c r="F85" s="43"/>
      <c r="G85" s="43"/>
      <c r="H85" s="43"/>
      <c r="I85" s="43"/>
      <c r="J85" s="43"/>
      <c r="L85" s="6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1" customFormat="1">
      <c r="A86" s="172"/>
      <c r="B86" s="43"/>
      <c r="C86" s="43"/>
      <c r="D86" s="43"/>
      <c r="E86" s="43"/>
      <c r="F86" s="43"/>
      <c r="G86" s="43"/>
      <c r="H86" s="43"/>
      <c r="I86" s="43"/>
      <c r="J86" s="43"/>
      <c r="L86" s="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1" customFormat="1">
      <c r="A87" s="165"/>
      <c r="B87" s="43"/>
      <c r="C87" s="43"/>
      <c r="D87" s="43"/>
      <c r="E87" s="43"/>
      <c r="F87" s="43"/>
      <c r="G87" s="43"/>
      <c r="H87" s="43"/>
      <c r="I87" s="43"/>
      <c r="J87" s="43"/>
      <c r="L87" s="6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1" customFormat="1">
      <c r="A88" s="172"/>
      <c r="B88" s="43"/>
      <c r="C88" s="43"/>
      <c r="D88" s="43"/>
      <c r="E88" s="43"/>
      <c r="F88" s="43"/>
      <c r="G88" s="43"/>
      <c r="H88" s="43"/>
      <c r="I88" s="43"/>
      <c r="J88" s="43"/>
      <c r="L88" s="6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1" customFormat="1">
      <c r="A89" s="165"/>
      <c r="B89" s="43"/>
      <c r="C89" s="43"/>
      <c r="D89" s="43"/>
      <c r="E89" s="43"/>
      <c r="F89" s="43"/>
      <c r="G89" s="43"/>
      <c r="H89" s="43"/>
      <c r="I89" s="43"/>
      <c r="J89" s="43"/>
      <c r="L89" s="6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1" customFormat="1">
      <c r="A90" s="165"/>
      <c r="B90" s="43"/>
      <c r="C90" s="43"/>
      <c r="D90" s="43"/>
      <c r="E90" s="43"/>
      <c r="F90" s="43"/>
      <c r="G90" s="43"/>
      <c r="H90" s="43"/>
      <c r="I90" s="43"/>
      <c r="J90" s="43"/>
      <c r="L90" s="6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1" customFormat="1">
      <c r="A91" s="165"/>
      <c r="B91" s="43"/>
      <c r="C91" s="43"/>
      <c r="D91" s="43"/>
      <c r="E91" s="43"/>
      <c r="F91" s="43"/>
      <c r="G91" s="43"/>
      <c r="H91" s="43"/>
      <c r="I91" s="43"/>
      <c r="J91" s="43"/>
      <c r="L91" s="6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1" customFormat="1">
      <c r="A92" s="165"/>
      <c r="B92" s="43"/>
      <c r="C92" s="43"/>
      <c r="D92" s="43"/>
      <c r="E92" s="43"/>
      <c r="F92" s="43"/>
      <c r="G92" s="43"/>
      <c r="H92" s="43"/>
      <c r="I92" s="43"/>
      <c r="J92" s="43"/>
      <c r="L92" s="6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1" customFormat="1">
      <c r="A93" s="165"/>
      <c r="B93" s="43"/>
      <c r="C93" s="43"/>
      <c r="D93" s="43"/>
      <c r="E93" s="43"/>
      <c r="F93" s="43"/>
      <c r="G93" s="43"/>
      <c r="H93" s="43"/>
      <c r="I93" s="43"/>
      <c r="J93" s="43"/>
      <c r="L93" s="6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1" customFormat="1">
      <c r="A94" s="165"/>
      <c r="B94" s="43"/>
      <c r="C94" s="43"/>
      <c r="D94" s="43"/>
      <c r="E94" s="43"/>
      <c r="F94" s="43"/>
      <c r="G94" s="43"/>
      <c r="H94" s="43"/>
      <c r="I94" s="43"/>
      <c r="J94" s="43"/>
      <c r="L94" s="6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1" customFormat="1">
      <c r="A95" s="165"/>
      <c r="B95" s="43"/>
      <c r="C95" s="43"/>
      <c r="D95" s="43"/>
      <c r="E95" s="43"/>
      <c r="F95" s="43"/>
      <c r="G95" s="43"/>
      <c r="H95" s="43"/>
      <c r="I95" s="43"/>
      <c r="J95" s="43"/>
      <c r="L95" s="6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1" customFormat="1">
      <c r="A96" s="165"/>
      <c r="B96" s="43"/>
      <c r="C96" s="43"/>
      <c r="D96" s="43"/>
      <c r="E96" s="43"/>
      <c r="F96" s="43"/>
      <c r="G96" s="43"/>
      <c r="H96" s="43"/>
      <c r="I96" s="43"/>
      <c r="J96" s="43"/>
      <c r="L96" s="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</sheetData>
  <mergeCells count="9">
    <mergeCell ref="A27:A28"/>
    <mergeCell ref="B27:E27"/>
    <mergeCell ref="F27:I27"/>
    <mergeCell ref="A1:I1"/>
    <mergeCell ref="A2:I2"/>
    <mergeCell ref="A3:I3"/>
    <mergeCell ref="A5:A6"/>
    <mergeCell ref="B5:E5"/>
    <mergeCell ref="F5:I5"/>
  </mergeCells>
  <pageMargins left="0.75" right="0.75" top="1" bottom="1" header="0.5" footer="0.5"/>
  <pageSetup scale="37" orientation="portrait" r:id="rId1"/>
  <headerFooter alignWithMargins="0"/>
  <ignoredErrors>
    <ignoredError sqref="D45:D46 H45:H46 B37 D37 F37 H3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7821-193E-4E4A-993F-94B108CEED6D}">
  <sheetPr>
    <pageSetUpPr fitToPage="1"/>
  </sheetPr>
  <dimension ref="A1:IV96"/>
  <sheetViews>
    <sheetView tabSelected="1" zoomScale="70" zoomScaleNormal="70" workbookViewId="0">
      <selection sqref="A1:I1"/>
    </sheetView>
  </sheetViews>
  <sheetFormatPr defaultColWidth="12.5703125" defaultRowHeight="15.75"/>
  <cols>
    <col min="1" max="1" width="56.7109375" style="149" customWidth="1"/>
    <col min="2" max="3" width="21.5703125" bestFit="1" customWidth="1"/>
    <col min="4" max="4" width="11.140625" bestFit="1" customWidth="1"/>
    <col min="5" max="5" width="20.7109375" bestFit="1" customWidth="1"/>
    <col min="6" max="7" width="21.5703125" bestFit="1" customWidth="1"/>
    <col min="8" max="8" width="11.140625" bestFit="1" customWidth="1"/>
    <col min="9" max="9" width="20.7109375" bestFit="1" customWidth="1"/>
    <col min="10" max="10" width="4.7109375" customWidth="1"/>
    <col min="11" max="11" width="4.140625" style="73" customWidth="1"/>
    <col min="12" max="12" width="21.85546875" style="72" hidden="1" customWidth="1"/>
    <col min="13" max="13" width="21.85546875" hidden="1" customWidth="1"/>
    <col min="14" max="14" width="11.140625" hidden="1" customWidth="1"/>
    <col min="15" max="15" width="17.42578125" hidden="1" customWidth="1"/>
    <col min="16" max="16" width="13.85546875" customWidth="1"/>
  </cols>
  <sheetData>
    <row r="1" spans="1:256" ht="38.25" customHeight="1">
      <c r="A1" s="274" t="s">
        <v>15</v>
      </c>
      <c r="B1" s="274"/>
      <c r="C1" s="274"/>
      <c r="D1" s="274"/>
      <c r="E1" s="274"/>
      <c r="F1" s="274"/>
      <c r="G1" s="274"/>
      <c r="H1" s="274"/>
      <c r="I1" s="274"/>
      <c r="J1" s="146"/>
      <c r="L1" s="143"/>
      <c r="M1" s="142"/>
      <c r="N1" s="142"/>
      <c r="O1" s="142"/>
      <c r="P1" s="142"/>
    </row>
    <row r="2" spans="1:256" ht="38.25" customHeight="1">
      <c r="A2" s="285" t="s">
        <v>0</v>
      </c>
      <c r="B2" s="285"/>
      <c r="C2" s="285"/>
      <c r="D2" s="285"/>
      <c r="E2" s="285"/>
      <c r="F2" s="285"/>
      <c r="G2" s="285"/>
      <c r="H2" s="285"/>
      <c r="I2" s="285"/>
      <c r="J2" s="146"/>
      <c r="L2" s="143"/>
      <c r="M2" s="142"/>
      <c r="N2" s="142"/>
      <c r="O2" s="142"/>
      <c r="P2" s="142"/>
    </row>
    <row r="3" spans="1:256" ht="37.5" customHeight="1">
      <c r="A3" s="286">
        <v>45170</v>
      </c>
      <c r="B3" s="286"/>
      <c r="C3" s="286"/>
      <c r="D3" s="286"/>
      <c r="E3" s="286"/>
      <c r="F3" s="286"/>
      <c r="G3" s="286"/>
      <c r="H3" s="286"/>
      <c r="I3" s="286"/>
      <c r="J3" s="145"/>
      <c r="L3" s="143"/>
      <c r="M3" s="142"/>
      <c r="N3" s="142"/>
      <c r="O3" s="142"/>
      <c r="P3" s="142"/>
    </row>
    <row r="4" spans="1:256" ht="21.75" customHeight="1">
      <c r="A4" s="150" t="s">
        <v>1</v>
      </c>
      <c r="B4" s="141"/>
      <c r="C4" s="144"/>
      <c r="D4" s="144"/>
      <c r="E4" s="144"/>
      <c r="F4" s="141"/>
      <c r="G4" s="144"/>
      <c r="H4" s="144"/>
      <c r="I4" s="144"/>
      <c r="J4" s="144"/>
      <c r="L4" s="143"/>
      <c r="M4" s="142"/>
      <c r="N4" s="142"/>
      <c r="O4" s="142"/>
      <c r="P4" s="142"/>
    </row>
    <row r="5" spans="1:256" s="81" customFormat="1" ht="35.1" customHeight="1">
      <c r="A5" s="261" t="s">
        <v>16</v>
      </c>
      <c r="B5" s="287" t="s">
        <v>50</v>
      </c>
      <c r="C5" s="288"/>
      <c r="D5" s="288"/>
      <c r="E5" s="289"/>
      <c r="F5" s="287" t="s">
        <v>51</v>
      </c>
      <c r="G5" s="288"/>
      <c r="H5" s="288"/>
      <c r="I5" s="289"/>
      <c r="J5" s="140"/>
      <c r="K5" s="136"/>
      <c r="L5" s="279" t="s">
        <v>14</v>
      </c>
      <c r="M5" s="280"/>
      <c r="N5" s="280"/>
      <c r="O5" s="281"/>
    </row>
    <row r="6" spans="1:256" s="81" customFormat="1" ht="49.5" customHeight="1" thickBot="1">
      <c r="A6" s="262"/>
      <c r="B6" s="249" t="s">
        <v>2</v>
      </c>
      <c r="C6" s="250" t="s">
        <v>3</v>
      </c>
      <c r="D6" s="250" t="s">
        <v>4</v>
      </c>
      <c r="E6" s="251" t="s">
        <v>5</v>
      </c>
      <c r="F6" s="249" t="s">
        <v>2</v>
      </c>
      <c r="G6" s="250" t="s">
        <v>3</v>
      </c>
      <c r="H6" s="250" t="s">
        <v>4</v>
      </c>
      <c r="I6" s="251" t="s">
        <v>5</v>
      </c>
      <c r="J6" s="119"/>
      <c r="K6" s="136"/>
      <c r="L6" s="139" t="s">
        <v>2</v>
      </c>
      <c r="M6" s="138" t="s">
        <v>3</v>
      </c>
      <c r="N6" s="138" t="s">
        <v>4</v>
      </c>
      <c r="O6" s="137" t="s">
        <v>5</v>
      </c>
    </row>
    <row r="7" spans="1:256" ht="53.25" customHeight="1" thickTop="1">
      <c r="A7" s="12" t="s">
        <v>12</v>
      </c>
      <c r="B7" s="186">
        <f>C7+E7</f>
        <v>5711055</v>
      </c>
      <c r="C7" s="187">
        <v>5625408</v>
      </c>
      <c r="D7" s="188">
        <f>C7/B7</f>
        <v>0.98500329623861094</v>
      </c>
      <c r="E7" s="189">
        <v>85647</v>
      </c>
      <c r="F7" s="186">
        <f>G7+I7</f>
        <v>5838273</v>
      </c>
      <c r="G7" s="187">
        <v>5769683</v>
      </c>
      <c r="H7" s="188">
        <f>G7/F7</f>
        <v>0.98825166277767418</v>
      </c>
      <c r="I7" s="189">
        <v>68590</v>
      </c>
      <c r="J7" s="94"/>
      <c r="L7" s="135">
        <v>5844026</v>
      </c>
      <c r="M7" s="116">
        <v>5821230</v>
      </c>
      <c r="N7" s="115">
        <v>0.9960992644454354</v>
      </c>
      <c r="O7" s="128">
        <v>22796</v>
      </c>
      <c r="P7" s="180"/>
    </row>
    <row r="8" spans="1:256" ht="35.1" customHeight="1">
      <c r="A8" s="15" t="s">
        <v>6</v>
      </c>
      <c r="B8" s="225"/>
      <c r="C8" s="226"/>
      <c r="D8" s="227"/>
      <c r="E8" s="228"/>
      <c r="F8" s="190"/>
      <c r="G8" s="191"/>
      <c r="H8" s="192"/>
      <c r="I8" s="193"/>
      <c r="J8" s="110"/>
      <c r="L8" s="134"/>
      <c r="M8" s="113"/>
      <c r="N8" s="112"/>
      <c r="O8" s="111"/>
      <c r="P8" s="180"/>
    </row>
    <row r="9" spans="1:256" ht="24.95" customHeight="1">
      <c r="A9" s="220" t="s">
        <v>73</v>
      </c>
      <c r="B9" s="194">
        <f t="shared" ref="B9:B25" si="0">C9+E9</f>
        <v>2890851</v>
      </c>
      <c r="C9" s="195">
        <v>2877246</v>
      </c>
      <c r="D9" s="196">
        <f t="shared" ref="D9:D25" si="1">C9/B9</f>
        <v>0.99529377335601177</v>
      </c>
      <c r="E9" s="197">
        <v>13605</v>
      </c>
      <c r="F9" s="194">
        <f t="shared" ref="F9:F25" si="2">G9+I9</f>
        <v>2910344</v>
      </c>
      <c r="G9" s="195">
        <v>2895033</v>
      </c>
      <c r="H9" s="196">
        <f t="shared" ref="H9:H25" si="3">G9/F9</f>
        <v>0.99473910987841985</v>
      </c>
      <c r="I9" s="197">
        <v>15311</v>
      </c>
      <c r="J9" s="94"/>
      <c r="L9" s="108">
        <v>2854825</v>
      </c>
      <c r="M9" s="132">
        <v>2839761</v>
      </c>
      <c r="N9" s="107">
        <v>0.99472331929277624</v>
      </c>
      <c r="O9" s="131">
        <v>15064</v>
      </c>
      <c r="P9" s="180"/>
    </row>
    <row r="10" spans="1:256" ht="24.95" customHeight="1">
      <c r="A10" s="220" t="s">
        <v>74</v>
      </c>
      <c r="B10" s="194">
        <f t="shared" si="0"/>
        <v>527263</v>
      </c>
      <c r="C10" s="195">
        <v>523452</v>
      </c>
      <c r="D10" s="196">
        <f t="shared" si="1"/>
        <v>0.99277210803716553</v>
      </c>
      <c r="E10" s="197">
        <v>3811</v>
      </c>
      <c r="F10" s="194">
        <f t="shared" si="2"/>
        <v>514044</v>
      </c>
      <c r="G10" s="195">
        <v>510484</v>
      </c>
      <c r="H10" s="196">
        <f t="shared" si="3"/>
        <v>0.9930745228034954</v>
      </c>
      <c r="I10" s="197">
        <v>3560</v>
      </c>
      <c r="J10" s="94"/>
      <c r="K10" s="109"/>
      <c r="L10" s="108">
        <v>574573</v>
      </c>
      <c r="M10" s="132">
        <v>569834</v>
      </c>
      <c r="N10" s="107">
        <v>0.99175213593398925</v>
      </c>
      <c r="O10" s="131">
        <v>4739</v>
      </c>
      <c r="P10" s="180"/>
    </row>
    <row r="11" spans="1:256" ht="24.95" customHeight="1">
      <c r="A11" s="220" t="s">
        <v>75</v>
      </c>
      <c r="B11" s="194">
        <f t="shared" si="0"/>
        <v>66236674</v>
      </c>
      <c r="C11" s="195">
        <v>65578716</v>
      </c>
      <c r="D11" s="196">
        <f t="shared" si="1"/>
        <v>0.99006656040730545</v>
      </c>
      <c r="E11" s="197">
        <v>657958</v>
      </c>
      <c r="F11" s="194">
        <f t="shared" si="2"/>
        <v>67181405</v>
      </c>
      <c r="G11" s="195">
        <v>66678155</v>
      </c>
      <c r="H11" s="196">
        <f t="shared" si="3"/>
        <v>0.99250908789418735</v>
      </c>
      <c r="I11" s="197">
        <v>503250</v>
      </c>
      <c r="J11" s="94"/>
      <c r="L11" s="108">
        <v>65602074</v>
      </c>
      <c r="M11" s="132">
        <v>64866895</v>
      </c>
      <c r="N11" s="107">
        <v>0.98879335735635432</v>
      </c>
      <c r="O11" s="131">
        <v>735179</v>
      </c>
      <c r="P11" s="180"/>
      <c r="IV11" s="19">
        <f>+I11-E11</f>
        <v>-154708</v>
      </c>
    </row>
    <row r="12" spans="1:256" ht="24.95" customHeight="1">
      <c r="A12" s="71" t="s">
        <v>18</v>
      </c>
      <c r="B12" s="194">
        <f t="shared" si="0"/>
        <v>15472</v>
      </c>
      <c r="C12" s="195">
        <v>14448</v>
      </c>
      <c r="D12" s="196">
        <f t="shared" si="1"/>
        <v>0.93381592554291626</v>
      </c>
      <c r="E12" s="197">
        <v>1024</v>
      </c>
      <c r="F12" s="194">
        <f t="shared" si="2"/>
        <v>14016</v>
      </c>
      <c r="G12" s="195">
        <v>13005</v>
      </c>
      <c r="H12" s="196">
        <f t="shared" si="3"/>
        <v>0.92786815068493156</v>
      </c>
      <c r="I12" s="197">
        <v>1011</v>
      </c>
      <c r="J12" s="94"/>
      <c r="K12" s="133"/>
      <c r="L12" s="108">
        <v>19320</v>
      </c>
      <c r="M12" s="132">
        <v>18066</v>
      </c>
      <c r="N12" s="107">
        <v>0.93509316770186335</v>
      </c>
      <c r="O12" s="131">
        <v>1254</v>
      </c>
      <c r="P12" s="180"/>
    </row>
    <row r="13" spans="1:256" ht="24.95" customHeight="1">
      <c r="A13" s="220" t="s">
        <v>82</v>
      </c>
      <c r="B13" s="194">
        <f t="shared" si="0"/>
        <v>15175595</v>
      </c>
      <c r="C13" s="195">
        <v>14671365</v>
      </c>
      <c r="D13" s="196">
        <f t="shared" si="1"/>
        <v>0.96677362567991565</v>
      </c>
      <c r="E13" s="197">
        <v>504230</v>
      </c>
      <c r="F13" s="194">
        <f t="shared" si="2"/>
        <v>14949264</v>
      </c>
      <c r="G13" s="195">
        <v>14457634</v>
      </c>
      <c r="H13" s="196">
        <f t="shared" si="3"/>
        <v>0.96711343113614157</v>
      </c>
      <c r="I13" s="197">
        <v>491630</v>
      </c>
      <c r="J13" s="94"/>
      <c r="L13" s="108">
        <v>8168709</v>
      </c>
      <c r="M13" s="132">
        <v>7840105</v>
      </c>
      <c r="N13" s="107">
        <v>0.95977283558515791</v>
      </c>
      <c r="O13" s="131">
        <v>328604</v>
      </c>
      <c r="P13" s="180"/>
    </row>
    <row r="14" spans="1:256" ht="24.95" customHeight="1">
      <c r="A14" s="220" t="s">
        <v>83</v>
      </c>
      <c r="B14" s="194">
        <f t="shared" si="0"/>
        <v>12470848</v>
      </c>
      <c r="C14" s="195">
        <v>12263391</v>
      </c>
      <c r="D14" s="196">
        <f t="shared" si="1"/>
        <v>0.98336464368742205</v>
      </c>
      <c r="E14" s="197">
        <v>207457</v>
      </c>
      <c r="F14" s="194">
        <f t="shared" si="2"/>
        <v>12956136</v>
      </c>
      <c r="G14" s="195">
        <v>12728352</v>
      </c>
      <c r="H14" s="196">
        <f t="shared" si="3"/>
        <v>0.98241883228147653</v>
      </c>
      <c r="I14" s="197">
        <v>227784</v>
      </c>
      <c r="J14" s="94"/>
      <c r="L14" s="108">
        <v>6009549</v>
      </c>
      <c r="M14" s="132">
        <v>5889884</v>
      </c>
      <c r="N14" s="107">
        <v>0.9800875240388256</v>
      </c>
      <c r="O14" s="131">
        <v>119665</v>
      </c>
      <c r="P14" s="180"/>
      <c r="IV14" s="19">
        <f>+I14-E14</f>
        <v>20327</v>
      </c>
    </row>
    <row r="15" spans="1:256" ht="35.1" customHeight="1">
      <c r="A15" s="221" t="s">
        <v>78</v>
      </c>
      <c r="B15" s="198">
        <f t="shared" si="0"/>
        <v>97316703</v>
      </c>
      <c r="C15" s="187">
        <v>95928618</v>
      </c>
      <c r="D15" s="199">
        <f t="shared" si="1"/>
        <v>0.98573641566956904</v>
      </c>
      <c r="E15" s="200">
        <v>1388085</v>
      </c>
      <c r="F15" s="198">
        <f t="shared" si="2"/>
        <v>98525209</v>
      </c>
      <c r="G15" s="187">
        <v>97282663</v>
      </c>
      <c r="H15" s="199">
        <f t="shared" si="3"/>
        <v>0.98738854743256621</v>
      </c>
      <c r="I15" s="200">
        <v>1242546</v>
      </c>
      <c r="J15" s="94"/>
      <c r="L15" s="101">
        <v>83229050</v>
      </c>
      <c r="M15" s="116">
        <v>82024545</v>
      </c>
      <c r="N15" s="96">
        <v>0.9855278295258687</v>
      </c>
      <c r="O15" s="130">
        <v>1204505</v>
      </c>
      <c r="P15" s="180"/>
    </row>
    <row r="16" spans="1:256" ht="35.1" customHeight="1">
      <c r="A16" s="21" t="s">
        <v>7</v>
      </c>
      <c r="B16" s="201">
        <f t="shared" si="0"/>
        <v>1964411</v>
      </c>
      <c r="C16" s="187">
        <v>1804275</v>
      </c>
      <c r="D16" s="199">
        <f t="shared" si="1"/>
        <v>0.91848141758522017</v>
      </c>
      <c r="E16" s="189">
        <v>160136</v>
      </c>
      <c r="F16" s="201">
        <f t="shared" si="2"/>
        <v>1976602</v>
      </c>
      <c r="G16" s="187">
        <v>1903805</v>
      </c>
      <c r="H16" s="199">
        <f t="shared" si="3"/>
        <v>0.96317063323825436</v>
      </c>
      <c r="I16" s="189">
        <v>72797</v>
      </c>
      <c r="J16" s="94"/>
      <c r="L16" s="98">
        <v>2003721</v>
      </c>
      <c r="M16" s="116">
        <v>1829284</v>
      </c>
      <c r="N16" s="96">
        <v>0.91294346867652731</v>
      </c>
      <c r="O16" s="128">
        <v>174437</v>
      </c>
      <c r="P16" s="180"/>
    </row>
    <row r="17" spans="1:16" ht="35.1" customHeight="1">
      <c r="A17" s="22" t="s">
        <v>8</v>
      </c>
      <c r="B17" s="201">
        <f t="shared" si="0"/>
        <v>3778208</v>
      </c>
      <c r="C17" s="187">
        <v>3260423</v>
      </c>
      <c r="D17" s="199">
        <f t="shared" si="1"/>
        <v>0.86295487172754914</v>
      </c>
      <c r="E17" s="189">
        <v>517785</v>
      </c>
      <c r="F17" s="201">
        <f t="shared" si="2"/>
        <v>4171611</v>
      </c>
      <c r="G17" s="187">
        <v>3730081</v>
      </c>
      <c r="H17" s="199">
        <f t="shared" si="3"/>
        <v>0.89415839588111168</v>
      </c>
      <c r="I17" s="189">
        <v>441530</v>
      </c>
      <c r="J17" s="94"/>
      <c r="L17" s="98"/>
      <c r="M17" s="116"/>
      <c r="N17" s="96"/>
      <c r="O17" s="128"/>
      <c r="P17" s="180"/>
    </row>
    <row r="18" spans="1:16" ht="35.1" customHeight="1">
      <c r="A18" s="21" t="s">
        <v>9</v>
      </c>
      <c r="B18" s="201">
        <f t="shared" si="0"/>
        <v>4909832</v>
      </c>
      <c r="C18" s="187">
        <v>1401796</v>
      </c>
      <c r="D18" s="199">
        <f t="shared" si="1"/>
        <v>0.28550793591308216</v>
      </c>
      <c r="E18" s="189">
        <v>3508036</v>
      </c>
      <c r="F18" s="201">
        <f t="shared" si="2"/>
        <v>1779343</v>
      </c>
      <c r="G18" s="187">
        <v>726433</v>
      </c>
      <c r="H18" s="199">
        <f t="shared" si="3"/>
        <v>0.40825911586467589</v>
      </c>
      <c r="I18" s="189">
        <v>1052910</v>
      </c>
      <c r="J18" s="94"/>
      <c r="K18" s="129"/>
      <c r="L18" s="98">
        <v>2413169</v>
      </c>
      <c r="M18" s="116">
        <v>1189801</v>
      </c>
      <c r="N18" s="96">
        <v>0.49304503745904243</v>
      </c>
      <c r="O18" s="128">
        <v>1223368</v>
      </c>
      <c r="P18" s="180"/>
    </row>
    <row r="19" spans="1:16" s="149" customFormat="1" ht="35.1" customHeight="1">
      <c r="A19" s="50" t="s">
        <v>20</v>
      </c>
      <c r="B19" s="53">
        <f t="shared" si="0"/>
        <v>0</v>
      </c>
      <c r="C19" s="54">
        <v>0</v>
      </c>
      <c r="D19" s="55">
        <v>0</v>
      </c>
      <c r="E19" s="52">
        <v>0</v>
      </c>
      <c r="F19" s="53">
        <f t="shared" si="2"/>
        <v>0</v>
      </c>
      <c r="G19" s="54">
        <v>0</v>
      </c>
      <c r="H19" s="55">
        <v>0</v>
      </c>
      <c r="I19" s="52">
        <v>0</v>
      </c>
      <c r="J19" s="154"/>
    </row>
    <row r="20" spans="1:16" s="149" customFormat="1" ht="35.1" customHeight="1">
      <c r="A20" s="50" t="s">
        <v>24</v>
      </c>
      <c r="B20" s="53">
        <f t="shared" si="0"/>
        <v>0</v>
      </c>
      <c r="C20" s="54">
        <v>0</v>
      </c>
      <c r="D20" s="55">
        <v>0</v>
      </c>
      <c r="E20" s="175">
        <v>0</v>
      </c>
      <c r="F20" s="53">
        <f t="shared" si="2"/>
        <v>0</v>
      </c>
      <c r="G20" s="54">
        <v>0</v>
      </c>
      <c r="H20" s="55">
        <v>0</v>
      </c>
      <c r="I20" s="175">
        <v>0</v>
      </c>
      <c r="J20" s="154"/>
    </row>
    <row r="21" spans="1:16" ht="35.1" customHeight="1">
      <c r="A21" s="21" t="s">
        <v>11</v>
      </c>
      <c r="B21" s="201">
        <f t="shared" si="0"/>
        <v>49760</v>
      </c>
      <c r="C21" s="187">
        <v>49760</v>
      </c>
      <c r="D21" s="199">
        <f t="shared" si="1"/>
        <v>1</v>
      </c>
      <c r="E21" s="189">
        <v>0</v>
      </c>
      <c r="F21" s="201">
        <f t="shared" si="2"/>
        <v>52971</v>
      </c>
      <c r="G21" s="187">
        <v>52971</v>
      </c>
      <c r="H21" s="199">
        <f t="shared" si="3"/>
        <v>1</v>
      </c>
      <c r="I21" s="189">
        <v>0</v>
      </c>
      <c r="J21" s="94"/>
      <c r="L21" s="98">
        <v>42397</v>
      </c>
      <c r="M21" s="116">
        <v>42397</v>
      </c>
      <c r="N21" s="96">
        <v>1</v>
      </c>
      <c r="O21" s="128">
        <v>0</v>
      </c>
      <c r="P21" s="180"/>
    </row>
    <row r="22" spans="1:16" ht="35.1" customHeight="1">
      <c r="A22" s="24" t="s">
        <v>10</v>
      </c>
      <c r="B22" s="202">
        <f t="shared" si="0"/>
        <v>113729969</v>
      </c>
      <c r="C22" s="203">
        <v>108070280</v>
      </c>
      <c r="D22" s="204">
        <f t="shared" si="1"/>
        <v>0.95023572898362441</v>
      </c>
      <c r="E22" s="229">
        <v>5659689</v>
      </c>
      <c r="F22" s="202">
        <f t="shared" si="2"/>
        <v>112344009</v>
      </c>
      <c r="G22" s="203">
        <v>109465636</v>
      </c>
      <c r="H22" s="204">
        <f t="shared" si="3"/>
        <v>0.97437893639704454</v>
      </c>
      <c r="I22" s="205">
        <v>2878373</v>
      </c>
      <c r="J22" s="87"/>
      <c r="L22" s="93">
        <v>97677433</v>
      </c>
      <c r="M22" s="127">
        <v>94270220</v>
      </c>
      <c r="N22" s="86">
        <v>0.9651177053352743</v>
      </c>
      <c r="O22" s="127">
        <v>3407213</v>
      </c>
      <c r="P22" s="180"/>
    </row>
    <row r="23" spans="1:16" ht="35.1" customHeight="1">
      <c r="A23" s="56" t="s">
        <v>23</v>
      </c>
      <c r="B23" s="57">
        <f t="shared" si="0"/>
        <v>113729969</v>
      </c>
      <c r="C23" s="58">
        <v>108070280</v>
      </c>
      <c r="D23" s="59">
        <f t="shared" si="1"/>
        <v>0.95023572898362441</v>
      </c>
      <c r="E23" s="147">
        <v>5659689</v>
      </c>
      <c r="F23" s="57">
        <f t="shared" si="2"/>
        <v>112344009</v>
      </c>
      <c r="G23" s="58">
        <v>109465636</v>
      </c>
      <c r="H23" s="59">
        <f t="shared" si="3"/>
        <v>0.97437893639704454</v>
      </c>
      <c r="I23" s="147">
        <v>2878373</v>
      </c>
      <c r="J23" s="25"/>
      <c r="K23" s="1"/>
      <c r="L23" s="18"/>
      <c r="M23" s="14"/>
      <c r="N23" s="14"/>
      <c r="P23" s="180"/>
    </row>
    <row r="24" spans="1:16" ht="35.1" customHeight="1">
      <c r="A24" s="157" t="s">
        <v>17</v>
      </c>
      <c r="B24" s="202">
        <f t="shared" si="0"/>
        <v>108820137</v>
      </c>
      <c r="C24" s="206">
        <v>106668484</v>
      </c>
      <c r="D24" s="204">
        <f t="shared" si="1"/>
        <v>0.98022743713325777</v>
      </c>
      <c r="E24" s="207">
        <v>2151653</v>
      </c>
      <c r="F24" s="202">
        <f t="shared" si="2"/>
        <v>110564666</v>
      </c>
      <c r="G24" s="206">
        <v>108739203</v>
      </c>
      <c r="H24" s="204">
        <f t="shared" si="3"/>
        <v>0.98348963492550145</v>
      </c>
      <c r="I24" s="207">
        <v>1825463</v>
      </c>
      <c r="J24" s="87"/>
      <c r="L24" s="93">
        <v>94484995</v>
      </c>
      <c r="M24" s="126">
        <v>92613282</v>
      </c>
      <c r="N24" s="86">
        <v>0.98019036779332003</v>
      </c>
      <c r="O24" s="125">
        <v>1871713</v>
      </c>
      <c r="P24" s="180"/>
    </row>
    <row r="25" spans="1:16" ht="35.1" customHeight="1">
      <c r="A25" s="27" t="s">
        <v>21</v>
      </c>
      <c r="B25" s="28">
        <f t="shared" si="0"/>
        <v>54960</v>
      </c>
      <c r="C25" s="29">
        <v>0</v>
      </c>
      <c r="D25" s="30">
        <f t="shared" si="1"/>
        <v>0</v>
      </c>
      <c r="E25" s="31">
        <v>54960</v>
      </c>
      <c r="F25" s="28">
        <f t="shared" si="2"/>
        <v>52504</v>
      </c>
      <c r="G25" s="159">
        <v>0</v>
      </c>
      <c r="H25" s="30">
        <f t="shared" si="3"/>
        <v>0</v>
      </c>
      <c r="I25" s="160">
        <v>52504</v>
      </c>
      <c r="J25" s="124"/>
      <c r="K25" s="118"/>
      <c r="L25" s="85">
        <v>81752</v>
      </c>
      <c r="M25" s="84">
        <v>0</v>
      </c>
      <c r="N25" s="83">
        <v>0</v>
      </c>
      <c r="O25" s="82">
        <v>81752</v>
      </c>
      <c r="P25" s="180"/>
    </row>
    <row r="26" spans="1:16" ht="12" customHeight="1">
      <c r="A26" s="34"/>
      <c r="B26" s="124"/>
      <c r="C26" s="124"/>
      <c r="D26" s="124"/>
      <c r="E26" s="124"/>
      <c r="F26" s="124"/>
      <c r="G26" s="124"/>
      <c r="H26" s="124"/>
      <c r="I26" s="124"/>
      <c r="J26" s="124"/>
      <c r="K26" s="118"/>
      <c r="L26" s="124"/>
      <c r="M26" s="124"/>
      <c r="N26" s="124"/>
      <c r="O26" s="124"/>
      <c r="P26" s="180"/>
    </row>
    <row r="27" spans="1:16" ht="48.75" customHeight="1">
      <c r="A27" s="261" t="s">
        <v>16</v>
      </c>
      <c r="B27" s="290" t="s">
        <v>52</v>
      </c>
      <c r="C27" s="291"/>
      <c r="D27" s="291"/>
      <c r="E27" s="292"/>
      <c r="F27" s="290" t="s">
        <v>53</v>
      </c>
      <c r="G27" s="291"/>
      <c r="H27" s="291"/>
      <c r="I27" s="292"/>
      <c r="J27" s="123"/>
      <c r="K27" s="118"/>
      <c r="L27" s="282" t="s">
        <v>13</v>
      </c>
      <c r="M27" s="283"/>
      <c r="N27" s="283"/>
      <c r="O27" s="284"/>
      <c r="P27" s="180"/>
    </row>
    <row r="28" spans="1:16" ht="49.5" customHeight="1" thickBot="1">
      <c r="A28" s="262"/>
      <c r="B28" s="252" t="s">
        <v>2</v>
      </c>
      <c r="C28" s="253" t="s">
        <v>3</v>
      </c>
      <c r="D28" s="253" t="s">
        <v>4</v>
      </c>
      <c r="E28" s="254" t="s">
        <v>5</v>
      </c>
      <c r="F28" s="252" t="s">
        <v>2</v>
      </c>
      <c r="G28" s="253" t="s">
        <v>3</v>
      </c>
      <c r="H28" s="253" t="s">
        <v>4</v>
      </c>
      <c r="I28" s="254" t="s">
        <v>5</v>
      </c>
      <c r="J28" s="119"/>
      <c r="K28" s="118"/>
      <c r="L28" s="122" t="s">
        <v>2</v>
      </c>
      <c r="M28" s="121" t="s">
        <v>3</v>
      </c>
      <c r="N28" s="121" t="s">
        <v>4</v>
      </c>
      <c r="O28" s="120" t="s">
        <v>5</v>
      </c>
      <c r="P28" s="180"/>
    </row>
    <row r="29" spans="1:16" ht="51.75" customHeight="1" thickTop="1">
      <c r="A29" s="12" t="s">
        <v>12</v>
      </c>
      <c r="B29" s="235">
        <f>C29+E29</f>
        <v>64612881</v>
      </c>
      <c r="C29" s="236">
        <f>C7+'Aug23'!C29</f>
        <v>63583581</v>
      </c>
      <c r="D29" s="237">
        <f>C29/B29</f>
        <v>0.98406973990217217</v>
      </c>
      <c r="E29" s="238">
        <f>E7+'Aug23'!E29</f>
        <v>1029300</v>
      </c>
      <c r="F29" s="235">
        <f>G29+I29</f>
        <v>64869549</v>
      </c>
      <c r="G29" s="236">
        <f>G7+'Aug23'!G29</f>
        <v>63773554</v>
      </c>
      <c r="H29" s="237">
        <f>G29/F29</f>
        <v>0.98310463049465624</v>
      </c>
      <c r="I29" s="238">
        <f>I7+'Aug23'!I29</f>
        <v>1095995</v>
      </c>
      <c r="J29" s="94"/>
      <c r="L29" s="117">
        <v>57601088</v>
      </c>
      <c r="M29" s="116">
        <v>57376492</v>
      </c>
      <c r="N29" s="115">
        <v>0.99610083753973533</v>
      </c>
      <c r="O29" s="114">
        <v>224596</v>
      </c>
      <c r="P29" s="180"/>
    </row>
    <row r="30" spans="1:16" ht="35.1" customHeight="1">
      <c r="A30" s="15" t="s">
        <v>6</v>
      </c>
      <c r="B30" s="239"/>
      <c r="C30" s="240"/>
      <c r="D30" s="241"/>
      <c r="E30" s="242"/>
      <c r="F30" s="239"/>
      <c r="G30" s="240"/>
      <c r="H30" s="241"/>
      <c r="I30" s="242"/>
      <c r="J30" s="110"/>
      <c r="L30" s="108"/>
      <c r="M30" s="113"/>
      <c r="N30" s="112"/>
      <c r="O30" s="111"/>
      <c r="P30" s="180"/>
    </row>
    <row r="31" spans="1:16" ht="24.95" customHeight="1">
      <c r="A31" s="220" t="s">
        <v>73</v>
      </c>
      <c r="B31" s="239">
        <f t="shared" ref="B31:B36" si="4">C31+E31</f>
        <v>34550489</v>
      </c>
      <c r="C31" s="214">
        <f>C9+'Aug23'!C31</f>
        <v>34386194</v>
      </c>
      <c r="D31" s="243">
        <f t="shared" ref="D31:D47" si="5">C31/B31</f>
        <v>0.99524478510275205</v>
      </c>
      <c r="E31" s="197">
        <f>E9+'Aug23'!E31</f>
        <v>164295</v>
      </c>
      <c r="F31" s="239">
        <f t="shared" ref="F31:F36" si="6">G31+I31</f>
        <v>34805552</v>
      </c>
      <c r="G31" s="214">
        <f>G9+'Aug23'!G31</f>
        <v>34630891</v>
      </c>
      <c r="H31" s="243">
        <f t="shared" ref="H31:H47" si="7">G31/F31</f>
        <v>0.99498180635089484</v>
      </c>
      <c r="I31" s="197">
        <f>I9+'Aug23'!I31</f>
        <v>174661</v>
      </c>
      <c r="J31" s="94"/>
      <c r="L31" s="108">
        <v>34351276</v>
      </c>
      <c r="M31" s="100">
        <v>34153350</v>
      </c>
      <c r="N31" s="107">
        <v>0.99423817618885535</v>
      </c>
      <c r="O31" s="106">
        <v>197926</v>
      </c>
      <c r="P31" s="180"/>
    </row>
    <row r="32" spans="1:16" ht="24.95" customHeight="1">
      <c r="A32" s="220" t="s">
        <v>74</v>
      </c>
      <c r="B32" s="239">
        <f t="shared" si="4"/>
        <v>6429632</v>
      </c>
      <c r="C32" s="214">
        <f>C10+'Aug23'!C32</f>
        <v>6379957</v>
      </c>
      <c r="D32" s="243">
        <f t="shared" si="5"/>
        <v>0.99227405238744615</v>
      </c>
      <c r="E32" s="197">
        <f>E10+'Aug23'!E32</f>
        <v>49675</v>
      </c>
      <c r="F32" s="239">
        <f t="shared" si="6"/>
        <v>6253280</v>
      </c>
      <c r="G32" s="214">
        <f>G10+'Aug23'!G32</f>
        <v>6208331</v>
      </c>
      <c r="H32" s="243">
        <f t="shared" si="7"/>
        <v>0.99281193229793008</v>
      </c>
      <c r="I32" s="197">
        <f>I10+'Aug23'!I32</f>
        <v>44949</v>
      </c>
      <c r="J32" s="94"/>
      <c r="K32" s="109"/>
      <c r="L32" s="108">
        <v>6981692</v>
      </c>
      <c r="M32" s="100">
        <v>6923008</v>
      </c>
      <c r="N32" s="107">
        <v>0.99159458767301678</v>
      </c>
      <c r="O32" s="106">
        <v>58684</v>
      </c>
      <c r="P32" s="180"/>
    </row>
    <row r="33" spans="1:16" ht="24.95" customHeight="1">
      <c r="A33" s="220" t="s">
        <v>75</v>
      </c>
      <c r="B33" s="239">
        <f t="shared" si="4"/>
        <v>797273553</v>
      </c>
      <c r="C33" s="214">
        <f>C11+'Aug23'!C33</f>
        <v>789866993</v>
      </c>
      <c r="D33" s="243">
        <f t="shared" si="5"/>
        <v>0.99071013961001164</v>
      </c>
      <c r="E33" s="197">
        <f>E11+'Aug23'!E33</f>
        <v>7406560</v>
      </c>
      <c r="F33" s="239">
        <f t="shared" si="6"/>
        <v>808465089</v>
      </c>
      <c r="G33" s="214">
        <f>G11+'Aug23'!G33</f>
        <v>801396954</v>
      </c>
      <c r="H33" s="243">
        <f t="shared" si="7"/>
        <v>0.99125734048857617</v>
      </c>
      <c r="I33" s="197">
        <f>I11+'Aug23'!I33</f>
        <v>7068135</v>
      </c>
      <c r="J33" s="94"/>
      <c r="L33" s="108">
        <v>792576280</v>
      </c>
      <c r="M33" s="100">
        <v>783802345</v>
      </c>
      <c r="N33" s="107">
        <v>0.98892985417126034</v>
      </c>
      <c r="O33" s="106">
        <v>8773935</v>
      </c>
      <c r="P33" s="180"/>
    </row>
    <row r="34" spans="1:16" ht="24.95" customHeight="1">
      <c r="A34" s="71" t="s">
        <v>18</v>
      </c>
      <c r="B34" s="239">
        <f t="shared" si="4"/>
        <v>195255</v>
      </c>
      <c r="C34" s="214">
        <f>C12+'Aug23'!C34</f>
        <v>182250</v>
      </c>
      <c r="D34" s="243">
        <f t="shared" si="5"/>
        <v>0.93339479142659598</v>
      </c>
      <c r="E34" s="197">
        <f>E12+'Aug23'!E34</f>
        <v>13005</v>
      </c>
      <c r="F34" s="239">
        <f t="shared" si="6"/>
        <v>175957</v>
      </c>
      <c r="G34" s="214">
        <f>G12+'Aug23'!G34</f>
        <v>163640</v>
      </c>
      <c r="H34" s="243">
        <f t="shared" si="7"/>
        <v>0.92999994316793311</v>
      </c>
      <c r="I34" s="197">
        <f>I12+'Aug23'!I34</f>
        <v>12317</v>
      </c>
      <c r="J34" s="94"/>
      <c r="L34" s="108">
        <v>242503</v>
      </c>
      <c r="M34" s="100">
        <v>227032</v>
      </c>
      <c r="N34" s="107">
        <v>0.93620285109874934</v>
      </c>
      <c r="O34" s="106">
        <v>15471</v>
      </c>
      <c r="P34" s="180"/>
    </row>
    <row r="35" spans="1:16" ht="24.95" customHeight="1">
      <c r="A35" s="220" t="s">
        <v>82</v>
      </c>
      <c r="B35" s="239">
        <f t="shared" si="4"/>
        <v>100674883</v>
      </c>
      <c r="C35" s="214">
        <f>C13+'Aug23'!C35</f>
        <v>97165481</v>
      </c>
      <c r="D35" s="243">
        <f t="shared" si="5"/>
        <v>0.96514123587310252</v>
      </c>
      <c r="E35" s="197">
        <f>E13+'Aug23'!E35</f>
        <v>3509402</v>
      </c>
      <c r="F35" s="239">
        <f t="shared" si="6"/>
        <v>91479354</v>
      </c>
      <c r="G35" s="214">
        <f>G13+'Aug23'!G35</f>
        <v>88262307</v>
      </c>
      <c r="H35" s="243">
        <f t="shared" si="7"/>
        <v>0.9648330813529794</v>
      </c>
      <c r="I35" s="197">
        <f>I13+'Aug23'!I35</f>
        <v>3217047</v>
      </c>
      <c r="J35" s="94"/>
      <c r="L35" s="108">
        <v>98380563</v>
      </c>
      <c r="M35" s="100">
        <v>94318123</v>
      </c>
      <c r="N35" s="107">
        <v>0.9587068840010603</v>
      </c>
      <c r="O35" s="106">
        <v>4062440</v>
      </c>
      <c r="P35" s="180"/>
    </row>
    <row r="36" spans="1:16" ht="24.95" customHeight="1">
      <c r="A36" s="220" t="s">
        <v>83</v>
      </c>
      <c r="B36" s="239">
        <f t="shared" si="4"/>
        <v>80627182</v>
      </c>
      <c r="C36" s="214">
        <f>C14+'Aug23'!C36</f>
        <v>79177723</v>
      </c>
      <c r="D36" s="243">
        <f t="shared" si="5"/>
        <v>0.98202270048331841</v>
      </c>
      <c r="E36" s="197">
        <f>E14+'Aug23'!E36</f>
        <v>1449459</v>
      </c>
      <c r="F36" s="239">
        <f t="shared" si="6"/>
        <v>77417673</v>
      </c>
      <c r="G36" s="214">
        <f>G14+'Aug23'!G36</f>
        <v>75961563</v>
      </c>
      <c r="H36" s="243">
        <f t="shared" si="7"/>
        <v>0.98119150390893306</v>
      </c>
      <c r="I36" s="197">
        <f>I14+'Aug23'!I36</f>
        <v>1456110</v>
      </c>
      <c r="J36" s="94"/>
      <c r="L36" s="108">
        <v>71616796</v>
      </c>
      <c r="M36" s="100">
        <v>70075065</v>
      </c>
      <c r="N36" s="107">
        <v>0.97847249407806514</v>
      </c>
      <c r="O36" s="106">
        <v>1541731</v>
      </c>
      <c r="P36" s="180"/>
    </row>
    <row r="37" spans="1:16" ht="35.1" customHeight="1">
      <c r="A37" s="221" t="s">
        <v>78</v>
      </c>
      <c r="B37" s="244">
        <f>SUM(B31:B36)</f>
        <v>1019750994</v>
      </c>
      <c r="C37" s="245">
        <f>SUM(C31:C36)</f>
        <v>1007158598</v>
      </c>
      <c r="D37" s="243">
        <f t="shared" si="5"/>
        <v>0.98765149916588357</v>
      </c>
      <c r="E37" s="246">
        <f>SUM(E31:E36)</f>
        <v>12592396</v>
      </c>
      <c r="F37" s="244">
        <f>SUM(F31:F36)</f>
        <v>1018596905</v>
      </c>
      <c r="G37" s="245">
        <f>SUM(G31:G36)</f>
        <v>1006623686</v>
      </c>
      <c r="H37" s="243">
        <f t="shared" si="7"/>
        <v>0.988245380541383</v>
      </c>
      <c r="I37" s="246">
        <f>SUM(I31:I36)</f>
        <v>11973219</v>
      </c>
      <c r="J37" s="94"/>
      <c r="L37" s="101">
        <v>1004149110</v>
      </c>
      <c r="M37" s="100">
        <v>989498923</v>
      </c>
      <c r="N37" s="107">
        <v>0.98541034707484831</v>
      </c>
      <c r="O37" s="106">
        <v>14650187</v>
      </c>
      <c r="P37" s="180"/>
    </row>
    <row r="38" spans="1:16" ht="35.1" customHeight="1">
      <c r="A38" s="21" t="s">
        <v>7</v>
      </c>
      <c r="B38" s="198">
        <f t="shared" ref="B38:B43" si="8">C38+E38</f>
        <v>23661838</v>
      </c>
      <c r="C38" s="216">
        <f>C16+'Aug23'!C38</f>
        <v>22111409</v>
      </c>
      <c r="D38" s="247">
        <f t="shared" si="5"/>
        <v>0.9344755466587169</v>
      </c>
      <c r="E38" s="248">
        <f>E16+'Aug23'!E38</f>
        <v>1550429</v>
      </c>
      <c r="F38" s="198">
        <f t="shared" ref="F38:F43" si="9">G38+I38</f>
        <v>22378731</v>
      </c>
      <c r="G38" s="216">
        <f>G16+'Aug23'!G38</f>
        <v>20881251</v>
      </c>
      <c r="H38" s="247">
        <f t="shared" si="7"/>
        <v>0.93308467758962743</v>
      </c>
      <c r="I38" s="248">
        <f>I16+'Aug23'!I38</f>
        <v>1497480</v>
      </c>
      <c r="J38" s="94"/>
      <c r="L38" s="101">
        <v>26311388</v>
      </c>
      <c r="M38" s="97">
        <v>24561546</v>
      </c>
      <c r="N38" s="99">
        <v>0.93349488061975294</v>
      </c>
      <c r="O38" s="95">
        <v>1749842</v>
      </c>
      <c r="P38" s="180"/>
    </row>
    <row r="39" spans="1:16" ht="35.1" customHeight="1">
      <c r="A39" s="22" t="s">
        <v>8</v>
      </c>
      <c r="B39" s="198">
        <f t="shared" si="8"/>
        <v>36939421</v>
      </c>
      <c r="C39" s="216">
        <f>C17+'Aug23'!C39</f>
        <v>31128460</v>
      </c>
      <c r="D39" s="247">
        <f t="shared" si="5"/>
        <v>0.84268944009707136</v>
      </c>
      <c r="E39" s="248">
        <f>E17+'Aug23'!E39</f>
        <v>5810961</v>
      </c>
      <c r="F39" s="198">
        <f t="shared" si="9"/>
        <v>40878962</v>
      </c>
      <c r="G39" s="216">
        <f>G17+'Aug23'!G39</f>
        <v>35029857</v>
      </c>
      <c r="H39" s="247">
        <f t="shared" si="7"/>
        <v>0.8569164990050383</v>
      </c>
      <c r="I39" s="248">
        <f>I17+'Aug23'!I39</f>
        <v>5849105</v>
      </c>
      <c r="J39" s="94"/>
      <c r="L39" s="101">
        <v>56830391</v>
      </c>
      <c r="M39" s="97">
        <v>46795656</v>
      </c>
      <c r="N39" s="99">
        <v>0.82342660637333998</v>
      </c>
      <c r="O39" s="95">
        <v>10034735</v>
      </c>
      <c r="P39" s="180"/>
    </row>
    <row r="40" spans="1:16" ht="35.1" customHeight="1">
      <c r="A40" s="21" t="s">
        <v>9</v>
      </c>
      <c r="B40" s="198">
        <f t="shared" si="8"/>
        <v>125582184</v>
      </c>
      <c r="C40" s="216">
        <f>C18+'Aug23'!C40</f>
        <v>99559646</v>
      </c>
      <c r="D40" s="247">
        <f t="shared" si="5"/>
        <v>0.79278479501519106</v>
      </c>
      <c r="E40" s="217">
        <f>E18+'Aug23'!E40</f>
        <v>26022538</v>
      </c>
      <c r="F40" s="198">
        <f t="shared" si="9"/>
        <v>121109098</v>
      </c>
      <c r="G40" s="216">
        <f>G18+'Aug23'!G40</f>
        <v>96526669</v>
      </c>
      <c r="H40" s="247">
        <f t="shared" si="7"/>
        <v>0.79702244169963188</v>
      </c>
      <c r="I40" s="217">
        <f>I18+'Aug23'!I40</f>
        <v>24582429</v>
      </c>
      <c r="J40" s="94"/>
      <c r="L40" s="101">
        <v>134579786</v>
      </c>
      <c r="M40" s="97">
        <v>108546072</v>
      </c>
      <c r="N40" s="99">
        <v>0.80655554022057963</v>
      </c>
      <c r="O40" s="95">
        <v>26033714</v>
      </c>
      <c r="P40" s="180"/>
    </row>
    <row r="41" spans="1:16" ht="35.1" customHeight="1">
      <c r="A41" s="50" t="s">
        <v>20</v>
      </c>
      <c r="B41" s="53">
        <f t="shared" si="8"/>
        <v>1836040</v>
      </c>
      <c r="C41" s="51">
        <f>C19+'Aug23'!C41</f>
        <v>831894</v>
      </c>
      <c r="D41" s="55">
        <f t="shared" si="5"/>
        <v>0.45309143591642881</v>
      </c>
      <c r="E41" s="52">
        <f>E19+'Aug23'!E41</f>
        <v>1004146</v>
      </c>
      <c r="F41" s="53">
        <f t="shared" si="9"/>
        <v>0</v>
      </c>
      <c r="G41" s="51">
        <f>G19+'Aug23'!G41</f>
        <v>0</v>
      </c>
      <c r="H41" s="55">
        <v>0</v>
      </c>
      <c r="I41" s="52">
        <f>I19+'Aug23'!I41</f>
        <v>0</v>
      </c>
      <c r="J41" s="94"/>
      <c r="L41" s="105">
        <v>163521505</v>
      </c>
      <c r="M41" s="104">
        <v>125940744</v>
      </c>
      <c r="N41" s="103">
        <v>0.77017847897131331</v>
      </c>
      <c r="O41" s="102">
        <v>37580761</v>
      </c>
      <c r="P41" s="180"/>
    </row>
    <row r="42" spans="1:16" ht="35.1" customHeight="1">
      <c r="A42" s="50" t="s">
        <v>24</v>
      </c>
      <c r="B42" s="53">
        <f t="shared" si="8"/>
        <v>108292816</v>
      </c>
      <c r="C42" s="51">
        <f>C20+'Aug23'!C42</f>
        <v>93781387</v>
      </c>
      <c r="D42" s="55">
        <f t="shared" si="5"/>
        <v>0.86599823020577837</v>
      </c>
      <c r="E42" s="52">
        <f>E20+'Aug23'!E42</f>
        <v>14511429</v>
      </c>
      <c r="F42" s="53">
        <f t="shared" ref="F42" si="10">G42+I42</f>
        <v>0</v>
      </c>
      <c r="G42" s="51">
        <f>G20+'Aug23'!G42</f>
        <v>0</v>
      </c>
      <c r="H42" s="55">
        <v>0</v>
      </c>
      <c r="I42" s="52">
        <f>I20+'Aug23'!I42</f>
        <v>0</v>
      </c>
      <c r="J42" s="94"/>
      <c r="L42" s="105"/>
      <c r="M42" s="104"/>
      <c r="N42" s="103"/>
      <c r="O42" s="102"/>
      <c r="P42" s="180"/>
    </row>
    <row r="43" spans="1:16" ht="35.1" customHeight="1">
      <c r="A43" s="21" t="s">
        <v>11</v>
      </c>
      <c r="B43" s="201">
        <f t="shared" si="8"/>
        <v>602478</v>
      </c>
      <c r="C43" s="216">
        <f>C21+'Aug23'!C43</f>
        <v>602478</v>
      </c>
      <c r="D43" s="199">
        <f t="shared" si="5"/>
        <v>1</v>
      </c>
      <c r="E43" s="217">
        <f>E21+'Aug23'!E43</f>
        <v>0</v>
      </c>
      <c r="F43" s="201">
        <f t="shared" si="9"/>
        <v>609821</v>
      </c>
      <c r="G43" s="216">
        <f>G21+'Aug23'!G43</f>
        <v>609821</v>
      </c>
      <c r="H43" s="199">
        <f t="shared" si="7"/>
        <v>1</v>
      </c>
      <c r="I43" s="217">
        <f>I21+'Aug23'!I43</f>
        <v>0</v>
      </c>
      <c r="J43" s="94"/>
      <c r="L43" s="98">
        <v>485085</v>
      </c>
      <c r="M43" s="97">
        <v>485085</v>
      </c>
      <c r="N43" s="96">
        <v>1</v>
      </c>
      <c r="O43" s="95">
        <v>0</v>
      </c>
      <c r="P43" s="180"/>
    </row>
    <row r="44" spans="1:16" ht="35.1" customHeight="1">
      <c r="A44" s="24" t="s">
        <v>10</v>
      </c>
      <c r="B44" s="202">
        <f>SUM(C44+E44)</f>
        <v>1381278652</v>
      </c>
      <c r="C44" s="218">
        <f>C22+'Aug23'!C44</f>
        <v>1318757453</v>
      </c>
      <c r="D44" s="204">
        <f t="shared" si="5"/>
        <v>0.95473672244954089</v>
      </c>
      <c r="E44" s="219">
        <f>E22+'Aug23'!E44</f>
        <v>62521199</v>
      </c>
      <c r="F44" s="202">
        <f>SUM(G44+I44)</f>
        <v>1268443066</v>
      </c>
      <c r="G44" s="218">
        <f>G22+'Aug23'!G44</f>
        <v>1223444838</v>
      </c>
      <c r="H44" s="204">
        <f t="shared" si="7"/>
        <v>0.9645248342585051</v>
      </c>
      <c r="I44" s="219">
        <f>I22+'Aug23'!I44</f>
        <v>44998228</v>
      </c>
      <c r="J44" s="87"/>
      <c r="L44" s="93">
        <v>1443478353</v>
      </c>
      <c r="M44" s="92">
        <v>1353204518</v>
      </c>
      <c r="N44" s="86">
        <v>0.93746090143133587</v>
      </c>
      <c r="O44" s="92">
        <v>90273835</v>
      </c>
      <c r="P44" s="180"/>
    </row>
    <row r="45" spans="1:16" ht="35.1" customHeight="1">
      <c r="A45" s="56" t="s">
        <v>23</v>
      </c>
      <c r="B45" s="57">
        <f>B44-B41-B42</f>
        <v>1271149796</v>
      </c>
      <c r="C45" s="58">
        <f>C44-C41-C42</f>
        <v>1224144172</v>
      </c>
      <c r="D45" s="59">
        <f t="shared" si="5"/>
        <v>0.96302117645936358</v>
      </c>
      <c r="E45" s="147">
        <f>E44-E41-E42</f>
        <v>47005624</v>
      </c>
      <c r="F45" s="57">
        <f>F44-F41-F42</f>
        <v>1268443066</v>
      </c>
      <c r="G45" s="58">
        <f>G44-G41-G42</f>
        <v>1223444838</v>
      </c>
      <c r="H45" s="59">
        <f t="shared" si="7"/>
        <v>0.9645248342585051</v>
      </c>
      <c r="I45" s="147">
        <f>I44-I41-I42</f>
        <v>44998228</v>
      </c>
      <c r="J45" s="87"/>
      <c r="L45" s="91">
        <v>1279956848</v>
      </c>
      <c r="M45" s="90">
        <v>1227263774</v>
      </c>
      <c r="N45" s="89">
        <v>0.95883214806629169</v>
      </c>
      <c r="O45" s="88">
        <v>52693074</v>
      </c>
      <c r="P45" s="180"/>
    </row>
    <row r="46" spans="1:16" ht="35.1" customHeight="1">
      <c r="A46" s="157" t="s">
        <v>17</v>
      </c>
      <c r="B46" s="202">
        <f>B45-B40</f>
        <v>1145567612</v>
      </c>
      <c r="C46" s="206">
        <f>C45-C40</f>
        <v>1124584526</v>
      </c>
      <c r="D46" s="204">
        <f t="shared" si="5"/>
        <v>0.98168324088408321</v>
      </c>
      <c r="E46" s="207">
        <f>E45-E40</f>
        <v>20983086</v>
      </c>
      <c r="F46" s="202">
        <f>F45-F40</f>
        <v>1147333968</v>
      </c>
      <c r="G46" s="206">
        <f>G45-G40</f>
        <v>1126918169</v>
      </c>
      <c r="H46" s="204">
        <f t="shared" si="7"/>
        <v>0.98220587939570181</v>
      </c>
      <c r="I46" s="207">
        <f>I45-I40</f>
        <v>20415799</v>
      </c>
      <c r="J46" s="38"/>
      <c r="L46" s="26">
        <v>1145377062</v>
      </c>
      <c r="M46" s="36">
        <v>1118717702</v>
      </c>
      <c r="N46" s="86">
        <v>0.97672438109294002</v>
      </c>
      <c r="O46" s="37">
        <v>26659360</v>
      </c>
      <c r="P46" s="180"/>
    </row>
    <row r="47" spans="1:16" ht="35.1" customHeight="1">
      <c r="A47" s="27" t="s">
        <v>21</v>
      </c>
      <c r="B47" s="28">
        <f>C47+E47</f>
        <v>690552</v>
      </c>
      <c r="C47" s="29">
        <f>C25+'Aug23'!C47</f>
        <v>0</v>
      </c>
      <c r="D47" s="30">
        <f t="shared" si="5"/>
        <v>0</v>
      </c>
      <c r="E47" s="31">
        <f>E25+'Aug23'!E47</f>
        <v>690552</v>
      </c>
      <c r="F47" s="28">
        <f>G47+I47</f>
        <v>615584</v>
      </c>
      <c r="G47" s="29">
        <f>G25+'Aug23'!G47</f>
        <v>0</v>
      </c>
      <c r="H47" s="30">
        <f t="shared" si="7"/>
        <v>0</v>
      </c>
      <c r="I47" s="31">
        <f>I25+'Aug23'!I47</f>
        <v>615584</v>
      </c>
      <c r="J47" s="38"/>
      <c r="L47" s="85">
        <v>843913</v>
      </c>
      <c r="M47" s="84">
        <v>0</v>
      </c>
      <c r="N47" s="83">
        <v>0</v>
      </c>
      <c r="O47" s="82">
        <v>843913</v>
      </c>
      <c r="P47" s="180"/>
    </row>
    <row r="48" spans="1:16" s="8" customFormat="1" ht="35.1" customHeight="1">
      <c r="A48" s="176" t="s">
        <v>22</v>
      </c>
      <c r="J48" s="177"/>
      <c r="K48" s="7"/>
      <c r="L48" s="7"/>
    </row>
    <row r="49" spans="1:14" ht="35.1" customHeight="1">
      <c r="A49" s="173" t="s">
        <v>25</v>
      </c>
      <c r="B49" s="162"/>
      <c r="C49" s="162"/>
      <c r="D49" s="163"/>
      <c r="E49" s="162"/>
      <c r="F49" s="162"/>
      <c r="G49" s="162"/>
      <c r="H49" s="163"/>
      <c r="I49" s="162"/>
      <c r="J49" s="42"/>
      <c r="K49" s="1"/>
      <c r="L49" s="6"/>
      <c r="M49" s="14"/>
      <c r="N49" s="14"/>
    </row>
    <row r="50" spans="1:14" ht="35.1" customHeight="1">
      <c r="A50" s="181" t="s">
        <v>19</v>
      </c>
      <c r="B50" s="182"/>
      <c r="C50" s="182"/>
      <c r="D50" s="182"/>
      <c r="E50" s="182"/>
      <c r="F50" s="182"/>
      <c r="G50" s="182"/>
      <c r="H50" s="182"/>
      <c r="I50" s="182"/>
      <c r="J50" s="42"/>
      <c r="K50" s="1"/>
      <c r="L50" s="6"/>
      <c r="M50" s="14"/>
      <c r="N50" s="14"/>
    </row>
    <row r="51" spans="1:14" ht="19.899999999999999" customHeight="1">
      <c r="A51" s="173" t="s">
        <v>91</v>
      </c>
      <c r="B51" s="74"/>
      <c r="C51" s="74"/>
      <c r="D51" s="80"/>
      <c r="E51" s="74"/>
      <c r="F51" s="74"/>
      <c r="G51" s="74"/>
      <c r="H51" s="80"/>
      <c r="I51" s="74"/>
      <c r="J51" s="74"/>
      <c r="M51" s="78"/>
      <c r="N51" s="78"/>
    </row>
    <row r="52" spans="1:14" ht="19.899999999999999" customHeight="1">
      <c r="B52" s="74"/>
      <c r="C52" s="74"/>
      <c r="D52" s="74"/>
      <c r="E52" s="74"/>
      <c r="F52" s="74"/>
      <c r="G52" s="74"/>
      <c r="H52" s="74"/>
      <c r="I52" s="74"/>
      <c r="J52" s="74"/>
      <c r="M52" s="78"/>
      <c r="N52" s="78"/>
    </row>
    <row r="53" spans="1:14" ht="19.899999999999999" customHeight="1">
      <c r="A53" s="173" t="s">
        <v>85</v>
      </c>
      <c r="B53" s="74"/>
      <c r="C53" s="74"/>
      <c r="D53" s="74"/>
      <c r="E53" s="74"/>
      <c r="F53" s="74"/>
      <c r="G53" s="74"/>
      <c r="H53" s="74"/>
      <c r="I53" s="74"/>
      <c r="J53" s="74"/>
      <c r="M53" s="78"/>
      <c r="N53" s="78"/>
    </row>
    <row r="54" spans="1:14" ht="19.899999999999999" customHeight="1">
      <c r="A54" s="258" t="s">
        <v>86</v>
      </c>
      <c r="B54" s="74"/>
      <c r="C54" s="74"/>
      <c r="D54" s="74"/>
      <c r="E54" s="74"/>
      <c r="F54" s="74"/>
      <c r="G54" s="74"/>
      <c r="H54" s="74"/>
      <c r="I54" s="74"/>
      <c r="J54" s="74"/>
      <c r="M54" s="78"/>
      <c r="N54" s="78"/>
    </row>
    <row r="55" spans="1:14" ht="19.899999999999999" customHeight="1">
      <c r="A55" s="258" t="s">
        <v>87</v>
      </c>
      <c r="B55" s="74"/>
      <c r="C55" s="74"/>
      <c r="D55" s="74"/>
      <c r="E55" s="74"/>
      <c r="F55" s="74"/>
      <c r="G55" s="74"/>
      <c r="H55" s="74"/>
      <c r="I55" s="74"/>
      <c r="J55" s="74"/>
      <c r="M55" s="78"/>
      <c r="N55" s="78"/>
    </row>
    <row r="56" spans="1:14">
      <c r="B56" s="74"/>
      <c r="C56" s="74"/>
      <c r="D56" s="74"/>
      <c r="E56" s="74"/>
      <c r="F56" s="74"/>
      <c r="G56" s="74"/>
      <c r="H56" s="74"/>
      <c r="I56" s="74"/>
      <c r="J56" s="74"/>
      <c r="M56" s="78"/>
      <c r="N56" s="78"/>
    </row>
    <row r="57" spans="1:14">
      <c r="B57" s="74"/>
      <c r="C57" s="74"/>
      <c r="D57" s="74"/>
      <c r="E57" s="74"/>
      <c r="F57" s="74"/>
      <c r="G57" s="74"/>
      <c r="H57" s="74"/>
      <c r="I57" s="74"/>
      <c r="J57" s="74"/>
      <c r="M57" s="78"/>
      <c r="N57" s="78"/>
    </row>
    <row r="58" spans="1:14">
      <c r="B58" s="74"/>
      <c r="C58" s="74"/>
      <c r="D58" s="74"/>
      <c r="E58" s="74"/>
      <c r="F58" s="74"/>
      <c r="G58" s="74"/>
      <c r="H58" s="74"/>
      <c r="I58" s="74"/>
      <c r="J58" s="74"/>
      <c r="M58" s="78"/>
      <c r="N58" s="78"/>
    </row>
    <row r="60" spans="1:14">
      <c r="B60" s="79"/>
      <c r="C60" s="79"/>
      <c r="D60" s="75"/>
      <c r="E60" s="79"/>
      <c r="F60" s="79"/>
      <c r="G60" s="79"/>
      <c r="H60" s="75"/>
      <c r="I60" s="79"/>
      <c r="J60" s="79"/>
    </row>
    <row r="63" spans="1:14">
      <c r="A63" s="167"/>
      <c r="B63" s="72"/>
      <c r="C63" s="72"/>
      <c r="D63" s="72"/>
      <c r="E63" s="72"/>
      <c r="F63" s="72"/>
      <c r="G63" s="72"/>
      <c r="H63" s="72"/>
      <c r="I63" s="72"/>
      <c r="J63" s="72"/>
    </row>
    <row r="64" spans="1:14">
      <c r="A64" s="167"/>
      <c r="B64" s="72"/>
      <c r="C64" s="72"/>
      <c r="D64" s="77"/>
      <c r="E64" s="72"/>
      <c r="F64" s="72"/>
      <c r="G64" s="72"/>
      <c r="H64" s="77"/>
      <c r="I64" s="72"/>
      <c r="J64" s="72"/>
    </row>
    <row r="65" spans="1:256">
      <c r="A65" s="170"/>
      <c r="B65" s="72"/>
      <c r="C65" s="72"/>
      <c r="D65" s="72"/>
      <c r="E65" s="72"/>
      <c r="F65" s="72"/>
      <c r="G65" s="72"/>
      <c r="H65" s="72"/>
      <c r="I65" s="72"/>
      <c r="J65" s="72"/>
    </row>
    <row r="66" spans="1:256" s="73" customFormat="1">
      <c r="A66" s="167"/>
      <c r="B66" s="72"/>
      <c r="C66" s="72"/>
      <c r="D66" s="72"/>
      <c r="E66" s="72"/>
      <c r="F66" s="72"/>
      <c r="G66" s="72"/>
      <c r="H66" s="72"/>
      <c r="I66" s="72"/>
      <c r="J66" s="72"/>
      <c r="L66" s="72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73" customFormat="1">
      <c r="A67" s="167"/>
      <c r="B67" s="72"/>
      <c r="C67" s="72"/>
      <c r="D67" s="77"/>
      <c r="E67" s="72"/>
      <c r="F67" s="72"/>
      <c r="G67" s="72"/>
      <c r="H67" s="77"/>
      <c r="I67" s="72"/>
      <c r="J67" s="72"/>
      <c r="L67" s="72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73" customFormat="1">
      <c r="A68" s="167"/>
      <c r="B68" s="72"/>
      <c r="C68" s="72"/>
      <c r="D68" s="77"/>
      <c r="E68" s="72"/>
      <c r="F68" s="72"/>
      <c r="G68" s="72"/>
      <c r="H68" s="77"/>
      <c r="I68" s="72"/>
      <c r="J68" s="72"/>
      <c r="L68" s="72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73" customFormat="1">
      <c r="A69" s="167"/>
      <c r="B69" s="72"/>
      <c r="C69" s="72"/>
      <c r="D69" s="77"/>
      <c r="E69" s="72"/>
      <c r="F69" s="72"/>
      <c r="G69" s="72"/>
      <c r="H69" s="77"/>
      <c r="I69" s="72"/>
      <c r="J69" s="72"/>
      <c r="L69" s="72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73" customFormat="1">
      <c r="A70" s="167"/>
      <c r="B70" s="72"/>
      <c r="C70" s="72"/>
      <c r="D70" s="77"/>
      <c r="E70" s="72"/>
      <c r="F70" s="72"/>
      <c r="G70" s="72"/>
      <c r="H70" s="77"/>
      <c r="I70" s="72"/>
      <c r="J70" s="72"/>
      <c r="L70" s="72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73" customFormat="1">
      <c r="A71" s="167"/>
      <c r="B71" s="72"/>
      <c r="C71" s="72"/>
      <c r="D71" s="77"/>
      <c r="E71" s="72"/>
      <c r="F71" s="72"/>
      <c r="G71" s="72"/>
      <c r="H71" s="77"/>
      <c r="I71" s="72"/>
      <c r="J71" s="72"/>
      <c r="L71" s="72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73" customFormat="1">
      <c r="A72" s="170"/>
      <c r="B72" s="72"/>
      <c r="C72" s="72"/>
      <c r="D72" s="77"/>
      <c r="E72" s="72"/>
      <c r="F72" s="72"/>
      <c r="G72" s="72"/>
      <c r="H72" s="77"/>
      <c r="I72" s="72"/>
      <c r="J72" s="72"/>
      <c r="L72" s="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73" customFormat="1">
      <c r="A73" s="167"/>
      <c r="B73" s="72"/>
      <c r="C73" s="72"/>
      <c r="D73" s="77"/>
      <c r="E73" s="72"/>
      <c r="F73" s="72"/>
      <c r="G73" s="72"/>
      <c r="H73" s="77"/>
      <c r="I73" s="72"/>
      <c r="J73" s="72"/>
      <c r="L73" s="72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73" customFormat="1">
      <c r="A74" s="170"/>
      <c r="B74" s="72"/>
      <c r="C74" s="72"/>
      <c r="D74" s="77"/>
      <c r="E74" s="72"/>
      <c r="F74" s="72"/>
      <c r="G74" s="72"/>
      <c r="H74" s="77"/>
      <c r="I74" s="72"/>
      <c r="J74" s="72"/>
      <c r="L74" s="72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73" customFormat="1">
      <c r="A75" s="167"/>
      <c r="B75" s="72"/>
      <c r="C75" s="72"/>
      <c r="D75" s="77"/>
      <c r="E75" s="72"/>
      <c r="F75" s="72"/>
      <c r="G75" s="72"/>
      <c r="H75" s="77"/>
      <c r="I75" s="72"/>
      <c r="J75" s="72"/>
      <c r="L75" s="72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73" customFormat="1">
      <c r="A76" s="167"/>
      <c r="B76" s="72"/>
      <c r="C76" s="72"/>
      <c r="D76" s="77"/>
      <c r="E76" s="72"/>
      <c r="F76" s="72"/>
      <c r="G76" s="72"/>
      <c r="H76" s="77"/>
      <c r="I76" s="72"/>
      <c r="J76" s="72"/>
      <c r="L76" s="72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73" customFormat="1">
      <c r="A77" s="167"/>
      <c r="B77" s="72"/>
      <c r="C77" s="72"/>
      <c r="D77" s="77"/>
      <c r="E77" s="72"/>
      <c r="F77" s="72"/>
      <c r="G77" s="72"/>
      <c r="H77" s="77"/>
      <c r="I77" s="72"/>
      <c r="J77" s="72"/>
      <c r="L77" s="72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73" customFormat="1">
      <c r="A78" s="170"/>
      <c r="B78" s="72"/>
      <c r="C78" s="72"/>
      <c r="D78" s="77"/>
      <c r="E78" s="72"/>
      <c r="F78" s="72"/>
      <c r="G78" s="72"/>
      <c r="H78" s="77"/>
      <c r="I78" s="72"/>
      <c r="J78" s="72"/>
      <c r="L78" s="72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73" customFormat="1">
      <c r="A79" s="167"/>
      <c r="B79" s="72"/>
      <c r="C79" s="72"/>
      <c r="D79" s="77"/>
      <c r="E79" s="72"/>
      <c r="F79" s="72"/>
      <c r="G79" s="72"/>
      <c r="H79" s="77"/>
      <c r="I79" s="72"/>
      <c r="J79" s="72"/>
      <c r="L79" s="72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73" customFormat="1">
      <c r="A80" s="170"/>
      <c r="B80" s="72"/>
      <c r="C80" s="72"/>
      <c r="D80" s="77"/>
      <c r="E80" s="72"/>
      <c r="F80" s="72"/>
      <c r="G80" s="72"/>
      <c r="H80" s="77"/>
      <c r="I80" s="72"/>
      <c r="J80" s="72"/>
      <c r="L80" s="72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73" customFormat="1">
      <c r="A81" s="167"/>
      <c r="B81" s="76"/>
      <c r="C81" s="76"/>
      <c r="D81" s="76"/>
      <c r="E81" s="76"/>
      <c r="F81" s="76"/>
      <c r="G81" s="76"/>
      <c r="H81" s="76"/>
      <c r="I81" s="76"/>
      <c r="J81" s="76"/>
      <c r="L81" s="72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73" customFormat="1">
      <c r="A82" s="167"/>
      <c r="B82" s="74"/>
      <c r="C82" s="74"/>
      <c r="D82" s="74"/>
      <c r="E82" s="74"/>
      <c r="F82" s="74"/>
      <c r="G82" s="74"/>
      <c r="H82" s="74"/>
      <c r="I82" s="74"/>
      <c r="J82" s="74"/>
      <c r="L82" s="7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73" customFormat="1">
      <c r="A83" s="165"/>
      <c r="B83"/>
      <c r="C83"/>
      <c r="D83"/>
      <c r="E83"/>
      <c r="F83"/>
      <c r="G83"/>
      <c r="H83"/>
      <c r="I83"/>
      <c r="J83"/>
      <c r="L83" s="72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73" customFormat="1">
      <c r="A84" s="165"/>
      <c r="B84"/>
      <c r="C84"/>
      <c r="D84"/>
      <c r="E84"/>
      <c r="F84"/>
      <c r="G84"/>
      <c r="H84"/>
      <c r="I84"/>
      <c r="J84"/>
      <c r="L84" s="72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73" customFormat="1">
      <c r="A85" s="165"/>
      <c r="B85"/>
      <c r="C85"/>
      <c r="D85"/>
      <c r="E85"/>
      <c r="F85"/>
      <c r="G85"/>
      <c r="H85"/>
      <c r="I85"/>
      <c r="J85"/>
      <c r="L85" s="72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73" customFormat="1">
      <c r="A86" s="172"/>
      <c r="B86"/>
      <c r="C86"/>
      <c r="D86"/>
      <c r="E86"/>
      <c r="F86"/>
      <c r="G86"/>
      <c r="H86"/>
      <c r="I86"/>
      <c r="J86"/>
      <c r="L86" s="72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73" customFormat="1">
      <c r="A87" s="165"/>
      <c r="B87"/>
      <c r="C87"/>
      <c r="D87"/>
      <c r="E87"/>
      <c r="F87"/>
      <c r="G87"/>
      <c r="H87"/>
      <c r="I87"/>
      <c r="J87"/>
      <c r="L87" s="72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73" customFormat="1">
      <c r="A88" s="172"/>
      <c r="B88"/>
      <c r="C88"/>
      <c r="D88"/>
      <c r="E88"/>
      <c r="F88"/>
      <c r="G88"/>
      <c r="H88"/>
      <c r="I88"/>
      <c r="J88"/>
      <c r="L88" s="72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73" customFormat="1">
      <c r="A89" s="165"/>
      <c r="B89"/>
      <c r="C89"/>
      <c r="D89"/>
      <c r="E89"/>
      <c r="F89"/>
      <c r="G89"/>
      <c r="H89"/>
      <c r="I89"/>
      <c r="J89"/>
      <c r="L89" s="72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73" customFormat="1">
      <c r="A90" s="165"/>
      <c r="B90"/>
      <c r="C90"/>
      <c r="D90"/>
      <c r="E90"/>
      <c r="F90"/>
      <c r="G90"/>
      <c r="H90"/>
      <c r="I90"/>
      <c r="J90"/>
      <c r="L90" s="72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73" customFormat="1">
      <c r="A91" s="165"/>
      <c r="B91"/>
      <c r="C91"/>
      <c r="D91"/>
      <c r="E91"/>
      <c r="F91"/>
      <c r="G91"/>
      <c r="H91"/>
      <c r="I91"/>
      <c r="J91"/>
      <c r="L91" s="72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73" customFormat="1">
      <c r="A92" s="165"/>
      <c r="B92"/>
      <c r="C92"/>
      <c r="D92"/>
      <c r="E92"/>
      <c r="F92"/>
      <c r="G92"/>
      <c r="H92"/>
      <c r="I92"/>
      <c r="J92"/>
      <c r="L92" s="7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73" customFormat="1">
      <c r="A93" s="165"/>
      <c r="B93"/>
      <c r="C93"/>
      <c r="D93"/>
      <c r="E93"/>
      <c r="F93"/>
      <c r="G93"/>
      <c r="H93"/>
      <c r="I93"/>
      <c r="J93"/>
      <c r="L93" s="72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73" customFormat="1">
      <c r="A94" s="165"/>
      <c r="B94"/>
      <c r="C94"/>
      <c r="D94"/>
      <c r="E94"/>
      <c r="F94"/>
      <c r="G94"/>
      <c r="H94"/>
      <c r="I94"/>
      <c r="J94"/>
      <c r="L94" s="72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73" customFormat="1">
      <c r="A95" s="165"/>
      <c r="B95"/>
      <c r="C95"/>
      <c r="D95"/>
      <c r="E95"/>
      <c r="F95"/>
      <c r="G95"/>
      <c r="H95"/>
      <c r="I95"/>
      <c r="J95"/>
      <c r="L95" s="72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73" customFormat="1">
      <c r="A96" s="165"/>
      <c r="B96"/>
      <c r="C96"/>
      <c r="D96"/>
      <c r="E96"/>
      <c r="F96"/>
      <c r="G96"/>
      <c r="H96"/>
      <c r="I96"/>
      <c r="J96"/>
      <c r="L96" s="72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</sheetData>
  <mergeCells count="11">
    <mergeCell ref="L5:O5"/>
    <mergeCell ref="L27:O27"/>
    <mergeCell ref="A1:I1"/>
    <mergeCell ref="A2:I2"/>
    <mergeCell ref="A3:I3"/>
    <mergeCell ref="A5:A6"/>
    <mergeCell ref="B5:E5"/>
    <mergeCell ref="F5:I5"/>
    <mergeCell ref="A27:A28"/>
    <mergeCell ref="B27:E27"/>
    <mergeCell ref="F27:I27"/>
  </mergeCells>
  <pageMargins left="0.75" right="0.75" top="1" bottom="1" header="0.5" footer="0.5"/>
  <pageSetup scale="38" orientation="portrait" r:id="rId1"/>
  <headerFooter alignWithMargins="0"/>
  <ignoredErrors>
    <ignoredError sqref="B37 D37 F37 H37 D45:D46 H45:H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2A65E-8391-4BE8-B449-700EC37B0920}">
  <sheetPr>
    <pageSetUpPr fitToPage="1"/>
  </sheetPr>
  <dimension ref="A1:IV96"/>
  <sheetViews>
    <sheetView zoomScale="70" zoomScaleNormal="70" workbookViewId="0">
      <selection sqref="A1:I1"/>
    </sheetView>
  </sheetViews>
  <sheetFormatPr defaultColWidth="12.5703125" defaultRowHeight="15.75"/>
  <cols>
    <col min="1" max="1" width="56.7109375" style="149" customWidth="1"/>
    <col min="2" max="2" width="19.7109375" style="39" bestFit="1" customWidth="1"/>
    <col min="3" max="3" width="19.140625" style="39" bestFit="1" customWidth="1"/>
    <col min="4" max="4" width="11.140625" style="39" bestFit="1" customWidth="1"/>
    <col min="5" max="5" width="20.7109375" style="39" bestFit="1" customWidth="1"/>
    <col min="6" max="6" width="19.7109375" style="39" bestFit="1" customWidth="1"/>
    <col min="7" max="7" width="19.140625" style="39" bestFit="1" customWidth="1"/>
    <col min="8" max="8" width="11.140625" style="39" bestFit="1" customWidth="1"/>
    <col min="9" max="9" width="20.7109375" style="39" bestFit="1" customWidth="1"/>
    <col min="10" max="10" width="4.7109375" style="39" hidden="1" customWidth="1"/>
    <col min="11" max="11" width="14.140625" style="1" customWidth="1"/>
    <col min="12" max="12" width="20.5703125" style="6" customWidth="1"/>
    <col min="13" max="13" width="13.85546875" customWidth="1"/>
    <col min="14" max="14" width="15.140625" customWidth="1"/>
    <col min="15" max="16" width="13.85546875" customWidth="1"/>
  </cols>
  <sheetData>
    <row r="1" spans="1:256" ht="38.25" customHeight="1">
      <c r="A1" s="274" t="s">
        <v>15</v>
      </c>
      <c r="B1" s="274"/>
      <c r="C1" s="274"/>
      <c r="D1" s="274"/>
      <c r="E1" s="274"/>
      <c r="F1" s="274"/>
      <c r="G1" s="274"/>
      <c r="H1" s="274"/>
      <c r="I1" s="274"/>
      <c r="J1" s="63"/>
      <c r="L1" s="2"/>
      <c r="M1" s="3"/>
      <c r="N1" s="3"/>
      <c r="O1" s="3"/>
      <c r="P1" s="3"/>
    </row>
    <row r="2" spans="1:256" ht="38.25" customHeight="1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63"/>
      <c r="L2" s="2"/>
      <c r="M2" s="3"/>
      <c r="N2" s="3"/>
      <c r="O2" s="3"/>
      <c r="P2" s="3"/>
    </row>
    <row r="3" spans="1:256" ht="37.5" customHeight="1">
      <c r="A3" s="275">
        <v>44866</v>
      </c>
      <c r="B3" s="275"/>
      <c r="C3" s="275"/>
      <c r="D3" s="275"/>
      <c r="E3" s="275"/>
      <c r="F3" s="275"/>
      <c r="G3" s="275"/>
      <c r="H3" s="275"/>
      <c r="I3" s="275"/>
      <c r="J3" s="64"/>
      <c r="L3" s="2"/>
      <c r="M3" s="3"/>
      <c r="N3" s="3"/>
      <c r="O3" s="3"/>
      <c r="P3" s="3"/>
    </row>
    <row r="4" spans="1:256" ht="21.75" customHeight="1">
      <c r="A4" s="150" t="s">
        <v>1</v>
      </c>
      <c r="B4" s="4"/>
      <c r="C4" s="5"/>
      <c r="D4" s="5"/>
      <c r="E4" s="5"/>
      <c r="F4" s="4"/>
      <c r="G4" s="5"/>
      <c r="H4" s="5"/>
      <c r="I4" s="5"/>
      <c r="J4" s="5"/>
      <c r="L4" s="2"/>
      <c r="M4" s="3"/>
      <c r="N4" s="3"/>
      <c r="O4" s="3"/>
      <c r="P4" s="3"/>
    </row>
    <row r="5" spans="1:256" s="8" customFormat="1" ht="35.1" customHeight="1">
      <c r="A5" s="261" t="s">
        <v>16</v>
      </c>
      <c r="B5" s="276" t="s">
        <v>30</v>
      </c>
      <c r="C5" s="277"/>
      <c r="D5" s="277"/>
      <c r="E5" s="278"/>
      <c r="F5" s="276" t="s">
        <v>31</v>
      </c>
      <c r="G5" s="277"/>
      <c r="H5" s="277"/>
      <c r="I5" s="278"/>
      <c r="J5" s="9"/>
      <c r="K5" s="10"/>
      <c r="L5" s="7"/>
    </row>
    <row r="6" spans="1:256" s="8" customFormat="1" ht="49.5" customHeight="1" thickBot="1">
      <c r="A6" s="262"/>
      <c r="B6" s="222" t="s">
        <v>2</v>
      </c>
      <c r="C6" s="223" t="s">
        <v>3</v>
      </c>
      <c r="D6" s="223" t="s">
        <v>4</v>
      </c>
      <c r="E6" s="224" t="s">
        <v>5</v>
      </c>
      <c r="F6" s="222" t="s">
        <v>2</v>
      </c>
      <c r="G6" s="223" t="s">
        <v>3</v>
      </c>
      <c r="H6" s="223" t="s">
        <v>4</v>
      </c>
      <c r="I6" s="224" t="s">
        <v>5</v>
      </c>
      <c r="J6" s="11"/>
      <c r="K6" s="10"/>
      <c r="L6" s="7"/>
    </row>
    <row r="7" spans="1:256" ht="53.25" customHeight="1" thickTop="1">
      <c r="A7" s="12" t="s">
        <v>12</v>
      </c>
      <c r="B7" s="186">
        <f>C7+E7</f>
        <v>6516165</v>
      </c>
      <c r="C7" s="187">
        <v>6441794</v>
      </c>
      <c r="D7" s="188">
        <f>C7/B7</f>
        <v>0.98858669171207303</v>
      </c>
      <c r="E7" s="189">
        <v>74371</v>
      </c>
      <c r="F7" s="186">
        <f>G7+I7</f>
        <v>5240012</v>
      </c>
      <c r="G7" s="187">
        <v>5159240</v>
      </c>
      <c r="H7" s="188">
        <f>G7/F7</f>
        <v>0.98458553148351569</v>
      </c>
      <c r="I7" s="189">
        <v>80772</v>
      </c>
      <c r="J7" s="13"/>
      <c r="M7" s="14"/>
      <c r="N7" s="14"/>
    </row>
    <row r="8" spans="1:256" ht="35.1" customHeight="1">
      <c r="A8" s="15" t="s">
        <v>6</v>
      </c>
      <c r="B8" s="225"/>
      <c r="C8" s="226"/>
      <c r="D8" s="227"/>
      <c r="E8" s="228"/>
      <c r="F8" s="190"/>
      <c r="G8" s="191"/>
      <c r="H8" s="192"/>
      <c r="I8" s="193"/>
      <c r="J8" s="16"/>
      <c r="M8" s="14"/>
      <c r="N8" s="14"/>
    </row>
    <row r="9" spans="1:256" ht="24.95" customHeight="1">
      <c r="A9" s="220" t="s">
        <v>73</v>
      </c>
      <c r="B9" s="194">
        <f t="shared" ref="B9:B25" si="0">C9+E9</f>
        <v>2869492</v>
      </c>
      <c r="C9" s="195">
        <v>2855077</v>
      </c>
      <c r="D9" s="196">
        <f t="shared" ref="D9:D25" si="1">C9/B9</f>
        <v>0.9949764627327764</v>
      </c>
      <c r="E9" s="197">
        <v>14415</v>
      </c>
      <c r="F9" s="194">
        <f t="shared" ref="F9:F25" si="2">G9+I9</f>
        <v>2891186</v>
      </c>
      <c r="G9" s="195">
        <v>2877272</v>
      </c>
      <c r="H9" s="196">
        <f t="shared" ref="H9:H25" si="3">G9/F9</f>
        <v>0.99518744210853261</v>
      </c>
      <c r="I9" s="197">
        <v>13914</v>
      </c>
      <c r="J9" s="13"/>
      <c r="M9" s="14"/>
      <c r="N9" s="14"/>
    </row>
    <row r="10" spans="1:256" ht="24.95" customHeight="1">
      <c r="A10" s="220" t="s">
        <v>74</v>
      </c>
      <c r="B10" s="194">
        <f t="shared" si="0"/>
        <v>541480</v>
      </c>
      <c r="C10" s="195">
        <v>537328</v>
      </c>
      <c r="D10" s="196">
        <f t="shared" si="1"/>
        <v>0.99233212676368476</v>
      </c>
      <c r="E10" s="197">
        <v>4152</v>
      </c>
      <c r="F10" s="194">
        <f t="shared" si="2"/>
        <v>524893</v>
      </c>
      <c r="G10" s="195">
        <v>521106</v>
      </c>
      <c r="H10" s="196">
        <f t="shared" si="3"/>
        <v>0.99278519622094408</v>
      </c>
      <c r="I10" s="197">
        <v>3787</v>
      </c>
      <c r="J10" s="13"/>
      <c r="K10" s="17"/>
      <c r="M10" s="14"/>
      <c r="N10" s="14"/>
    </row>
    <row r="11" spans="1:256" ht="24.95" customHeight="1">
      <c r="A11" s="220" t="s">
        <v>75</v>
      </c>
      <c r="B11" s="194">
        <f t="shared" si="0"/>
        <v>65662140</v>
      </c>
      <c r="C11" s="195">
        <v>65112528</v>
      </c>
      <c r="D11" s="196">
        <f t="shared" si="1"/>
        <v>0.99162969711313098</v>
      </c>
      <c r="E11" s="197">
        <v>549612</v>
      </c>
      <c r="F11" s="194">
        <f t="shared" si="2"/>
        <v>66400425</v>
      </c>
      <c r="G11" s="195">
        <v>65869836</v>
      </c>
      <c r="H11" s="196">
        <f t="shared" si="3"/>
        <v>0.99200925295282372</v>
      </c>
      <c r="I11" s="197">
        <v>530589</v>
      </c>
      <c r="J11" s="13"/>
      <c r="L11" s="18"/>
      <c r="M11" s="14"/>
      <c r="N11" s="14"/>
      <c r="IV11" s="19">
        <f>+I11-E11</f>
        <v>-19023</v>
      </c>
    </row>
    <row r="12" spans="1:256" ht="24.95" customHeight="1">
      <c r="A12" s="71" t="s">
        <v>18</v>
      </c>
      <c r="B12" s="194">
        <f t="shared" si="0"/>
        <v>16999</v>
      </c>
      <c r="C12" s="195">
        <v>15880</v>
      </c>
      <c r="D12" s="196">
        <f t="shared" si="1"/>
        <v>0.93417259838814048</v>
      </c>
      <c r="E12" s="197">
        <v>1119</v>
      </c>
      <c r="F12" s="194">
        <f t="shared" si="2"/>
        <v>15276</v>
      </c>
      <c r="G12" s="195">
        <v>14219</v>
      </c>
      <c r="H12" s="196">
        <f t="shared" si="3"/>
        <v>0.93080649384655667</v>
      </c>
      <c r="I12" s="197">
        <v>1057</v>
      </c>
      <c r="J12" s="13"/>
      <c r="K12" s="20"/>
      <c r="M12" s="14"/>
      <c r="N12" s="14"/>
    </row>
    <row r="13" spans="1:256" ht="24.95" customHeight="1">
      <c r="A13" s="220" t="s">
        <v>76</v>
      </c>
      <c r="B13" s="194">
        <f t="shared" si="0"/>
        <v>7841022</v>
      </c>
      <c r="C13" s="195">
        <v>7564301</v>
      </c>
      <c r="D13" s="196">
        <f t="shared" si="1"/>
        <v>0.9647085545736257</v>
      </c>
      <c r="E13" s="197">
        <v>276721</v>
      </c>
      <c r="F13" s="194">
        <f t="shared" si="2"/>
        <v>7681969</v>
      </c>
      <c r="G13" s="195">
        <v>7410792</v>
      </c>
      <c r="H13" s="196">
        <f t="shared" si="3"/>
        <v>0.96469954512964062</v>
      </c>
      <c r="I13" s="197">
        <v>271177</v>
      </c>
      <c r="J13" s="13"/>
      <c r="M13" s="14"/>
      <c r="N13" s="14"/>
    </row>
    <row r="14" spans="1:256" ht="24.95" customHeight="1">
      <c r="A14" s="220" t="s">
        <v>77</v>
      </c>
      <c r="B14" s="194">
        <f t="shared" si="0"/>
        <v>6145974</v>
      </c>
      <c r="C14" s="195">
        <v>6031548</v>
      </c>
      <c r="D14" s="196">
        <f t="shared" si="1"/>
        <v>0.98138195833565189</v>
      </c>
      <c r="E14" s="197">
        <v>114426</v>
      </c>
      <c r="F14" s="194">
        <f t="shared" si="2"/>
        <v>6326664</v>
      </c>
      <c r="G14" s="195">
        <v>6215584</v>
      </c>
      <c r="H14" s="196">
        <f t="shared" si="3"/>
        <v>0.98244256372710803</v>
      </c>
      <c r="I14" s="197">
        <v>111080</v>
      </c>
      <c r="J14" s="13"/>
      <c r="L14" s="18"/>
      <c r="M14" s="14"/>
      <c r="N14" s="14"/>
      <c r="IV14" s="19">
        <f>+I14-E14</f>
        <v>-3346</v>
      </c>
    </row>
    <row r="15" spans="1:256" ht="35.1" customHeight="1">
      <c r="A15" s="221" t="s">
        <v>78</v>
      </c>
      <c r="B15" s="198">
        <f t="shared" si="0"/>
        <v>83077107</v>
      </c>
      <c r="C15" s="187">
        <v>82116662</v>
      </c>
      <c r="D15" s="199">
        <f t="shared" si="1"/>
        <v>0.98843911355748104</v>
      </c>
      <c r="E15" s="200">
        <v>960445</v>
      </c>
      <c r="F15" s="198">
        <f t="shared" si="2"/>
        <v>83840413</v>
      </c>
      <c r="G15" s="187">
        <v>82908809</v>
      </c>
      <c r="H15" s="199">
        <f t="shared" si="3"/>
        <v>0.9888883658051637</v>
      </c>
      <c r="I15" s="200">
        <v>931604</v>
      </c>
      <c r="J15" s="13"/>
      <c r="M15" s="14"/>
      <c r="N15" s="14"/>
    </row>
    <row r="16" spans="1:256" ht="35.1" customHeight="1">
      <c r="A16" s="21" t="s">
        <v>7</v>
      </c>
      <c r="B16" s="201">
        <f t="shared" si="0"/>
        <v>2434128</v>
      </c>
      <c r="C16" s="187">
        <v>2297184</v>
      </c>
      <c r="D16" s="199">
        <f t="shared" si="1"/>
        <v>0.94374001695884524</v>
      </c>
      <c r="E16" s="189">
        <v>136944</v>
      </c>
      <c r="F16" s="201">
        <f t="shared" si="2"/>
        <v>1886612</v>
      </c>
      <c r="G16" s="187">
        <v>1771320</v>
      </c>
      <c r="H16" s="199">
        <f t="shared" si="3"/>
        <v>0.93888939538177429</v>
      </c>
      <c r="I16" s="189">
        <v>115292</v>
      </c>
      <c r="J16" s="13"/>
      <c r="M16" s="14"/>
      <c r="N16" s="14"/>
    </row>
    <row r="17" spans="1:14" ht="35.1" customHeight="1">
      <c r="A17" s="22" t="s">
        <v>8</v>
      </c>
      <c r="B17" s="201">
        <f t="shared" si="0"/>
        <v>3352187</v>
      </c>
      <c r="C17" s="187">
        <v>2854106</v>
      </c>
      <c r="D17" s="199">
        <f t="shared" si="1"/>
        <v>0.85141610536643686</v>
      </c>
      <c r="E17" s="189">
        <v>498081</v>
      </c>
      <c r="F17" s="201">
        <f t="shared" si="2"/>
        <v>3586660</v>
      </c>
      <c r="G17" s="187">
        <v>3042307</v>
      </c>
      <c r="H17" s="199">
        <f t="shared" si="3"/>
        <v>0.84822843536883896</v>
      </c>
      <c r="I17" s="189">
        <v>544353</v>
      </c>
      <c r="J17" s="13"/>
      <c r="K17" s="23"/>
      <c r="M17" s="14"/>
      <c r="N17" s="14"/>
    </row>
    <row r="18" spans="1:14" ht="35.1" customHeight="1">
      <c r="A18" s="21" t="s">
        <v>9</v>
      </c>
      <c r="B18" s="201">
        <f t="shared" si="0"/>
        <v>2032502</v>
      </c>
      <c r="C18" s="187">
        <v>780149</v>
      </c>
      <c r="D18" s="199">
        <f t="shared" si="1"/>
        <v>0.38383676867230637</v>
      </c>
      <c r="E18" s="189">
        <v>1252353</v>
      </c>
      <c r="F18" s="201">
        <f t="shared" si="2"/>
        <v>2898081</v>
      </c>
      <c r="G18" s="187">
        <v>1201445</v>
      </c>
      <c r="H18" s="199">
        <f t="shared" si="3"/>
        <v>0.41456570744572013</v>
      </c>
      <c r="I18" s="189">
        <v>1696636</v>
      </c>
      <c r="J18" s="13"/>
      <c r="M18" s="14"/>
      <c r="N18" s="14"/>
    </row>
    <row r="19" spans="1:14" s="149" customFormat="1" ht="35.1" customHeight="1">
      <c r="A19" s="50" t="s">
        <v>20</v>
      </c>
      <c r="B19" s="53">
        <f t="shared" si="0"/>
        <v>767345</v>
      </c>
      <c r="C19" s="54">
        <v>362437</v>
      </c>
      <c r="D19" s="55">
        <f t="shared" si="1"/>
        <v>0.47232600720666712</v>
      </c>
      <c r="E19" s="52">
        <v>404908</v>
      </c>
      <c r="F19" s="53">
        <f t="shared" si="2"/>
        <v>0</v>
      </c>
      <c r="G19" s="54">
        <v>0</v>
      </c>
      <c r="H19" s="55">
        <v>0</v>
      </c>
      <c r="I19" s="52">
        <v>0</v>
      </c>
      <c r="J19" s="154"/>
    </row>
    <row r="20" spans="1:14" s="149" customFormat="1" ht="35.1" customHeight="1">
      <c r="A20" s="50" t="s">
        <v>24</v>
      </c>
      <c r="B20" s="53">
        <f t="shared" si="0"/>
        <v>36157058</v>
      </c>
      <c r="C20" s="54">
        <v>31365632</v>
      </c>
      <c r="D20" s="55">
        <f t="shared" si="1"/>
        <v>0.86748296833221328</v>
      </c>
      <c r="E20" s="175">
        <v>4791426</v>
      </c>
      <c r="F20" s="53">
        <f t="shared" si="2"/>
        <v>0</v>
      </c>
      <c r="G20" s="54">
        <v>0</v>
      </c>
      <c r="H20" s="55">
        <v>0</v>
      </c>
      <c r="I20" s="175">
        <v>0</v>
      </c>
      <c r="J20" s="154"/>
    </row>
    <row r="21" spans="1:14" ht="35.1" customHeight="1">
      <c r="A21" s="21" t="s">
        <v>11</v>
      </c>
      <c r="B21" s="201">
        <f t="shared" si="0"/>
        <v>49940</v>
      </c>
      <c r="C21" s="187">
        <v>49940</v>
      </c>
      <c r="D21" s="199">
        <f t="shared" si="1"/>
        <v>1</v>
      </c>
      <c r="E21" s="189">
        <v>0</v>
      </c>
      <c r="F21" s="201">
        <f t="shared" si="2"/>
        <v>48254</v>
      </c>
      <c r="G21" s="187">
        <v>48254</v>
      </c>
      <c r="H21" s="199">
        <f t="shared" si="3"/>
        <v>1</v>
      </c>
      <c r="I21" s="189">
        <v>0</v>
      </c>
      <c r="J21" s="13"/>
      <c r="M21" s="14"/>
      <c r="N21" s="14"/>
    </row>
    <row r="22" spans="1:14" ht="35.1" customHeight="1">
      <c r="A22" s="24" t="s">
        <v>10</v>
      </c>
      <c r="B22" s="202">
        <f t="shared" si="0"/>
        <v>134386432</v>
      </c>
      <c r="C22" s="203">
        <v>126267904</v>
      </c>
      <c r="D22" s="204">
        <f t="shared" si="1"/>
        <v>0.93958818699792546</v>
      </c>
      <c r="E22" s="229">
        <v>8118528</v>
      </c>
      <c r="F22" s="202">
        <f t="shared" si="2"/>
        <v>97500032</v>
      </c>
      <c r="G22" s="203">
        <v>94131375</v>
      </c>
      <c r="H22" s="204">
        <f t="shared" si="3"/>
        <v>0.965449683134463</v>
      </c>
      <c r="I22" s="205">
        <v>3368657</v>
      </c>
      <c r="J22" s="25"/>
      <c r="L22" s="18"/>
      <c r="M22" s="14"/>
      <c r="N22" s="14"/>
    </row>
    <row r="23" spans="1:14" ht="35.1" customHeight="1">
      <c r="A23" s="56" t="s">
        <v>23</v>
      </c>
      <c r="B23" s="57">
        <f t="shared" si="0"/>
        <v>97462029</v>
      </c>
      <c r="C23" s="58">
        <v>94539835</v>
      </c>
      <c r="D23" s="59">
        <f t="shared" si="1"/>
        <v>0.97001710276316944</v>
      </c>
      <c r="E23" s="147">
        <v>2922194</v>
      </c>
      <c r="F23" s="57">
        <f t="shared" si="2"/>
        <v>97500032</v>
      </c>
      <c r="G23" s="58">
        <v>94131375</v>
      </c>
      <c r="H23" s="59">
        <f t="shared" si="3"/>
        <v>0.965449683134463</v>
      </c>
      <c r="I23" s="147">
        <v>3368657</v>
      </c>
      <c r="J23" s="25"/>
      <c r="L23" s="18"/>
      <c r="M23" s="14"/>
      <c r="N23" s="14"/>
    </row>
    <row r="24" spans="1:14" s="149" customFormat="1" ht="35.1" customHeight="1">
      <c r="A24" s="157" t="s">
        <v>17</v>
      </c>
      <c r="B24" s="202">
        <f t="shared" si="0"/>
        <v>95429527</v>
      </c>
      <c r="C24" s="206">
        <v>93759686</v>
      </c>
      <c r="D24" s="204">
        <f t="shared" si="1"/>
        <v>0.9825018413850044</v>
      </c>
      <c r="E24" s="207">
        <v>1669841</v>
      </c>
      <c r="F24" s="202">
        <f t="shared" si="2"/>
        <v>94601951</v>
      </c>
      <c r="G24" s="206">
        <v>92929930</v>
      </c>
      <c r="H24" s="204">
        <f t="shared" si="3"/>
        <v>0.98232572391662409</v>
      </c>
      <c r="I24" s="207">
        <v>1672021</v>
      </c>
      <c r="J24" s="158"/>
      <c r="K24" s="148"/>
      <c r="L24" s="156"/>
      <c r="M24" s="156"/>
      <c r="N24" s="155"/>
    </row>
    <row r="25" spans="1:14" ht="35.1" customHeight="1">
      <c r="A25" s="27" t="s">
        <v>21</v>
      </c>
      <c r="B25" s="28">
        <f t="shared" si="0"/>
        <v>55699</v>
      </c>
      <c r="C25" s="29">
        <v>0</v>
      </c>
      <c r="D25" s="30">
        <f t="shared" si="1"/>
        <v>0</v>
      </c>
      <c r="E25" s="31">
        <v>55699</v>
      </c>
      <c r="F25" s="28">
        <f t="shared" si="2"/>
        <v>49120</v>
      </c>
      <c r="G25" s="159">
        <v>0</v>
      </c>
      <c r="H25" s="30">
        <f t="shared" si="3"/>
        <v>0</v>
      </c>
      <c r="I25" s="160">
        <v>49120</v>
      </c>
      <c r="J25" s="32"/>
      <c r="K25" s="33"/>
      <c r="L25" s="18"/>
      <c r="M25" s="18"/>
      <c r="N25" s="14"/>
    </row>
    <row r="26" spans="1:14" ht="12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18"/>
      <c r="M26" s="18"/>
      <c r="N26" s="14"/>
    </row>
    <row r="27" spans="1:14" ht="48.75" customHeight="1">
      <c r="A27" s="261" t="s">
        <v>16</v>
      </c>
      <c r="B27" s="271" t="s">
        <v>32</v>
      </c>
      <c r="C27" s="272"/>
      <c r="D27" s="272"/>
      <c r="E27" s="273"/>
      <c r="F27" s="271" t="s">
        <v>33</v>
      </c>
      <c r="G27" s="272"/>
      <c r="H27" s="272"/>
      <c r="I27" s="273"/>
      <c r="J27" s="35"/>
      <c r="K27" s="33"/>
      <c r="L27" s="18"/>
      <c r="M27" s="18"/>
      <c r="N27" s="14"/>
    </row>
    <row r="28" spans="1:14" ht="49.5" customHeight="1" thickBot="1">
      <c r="A28" s="262"/>
      <c r="B28" s="230" t="s">
        <v>2</v>
      </c>
      <c r="C28" s="231" t="s">
        <v>3</v>
      </c>
      <c r="D28" s="231" t="s">
        <v>4</v>
      </c>
      <c r="E28" s="232" t="s">
        <v>5</v>
      </c>
      <c r="F28" s="230" t="s">
        <v>2</v>
      </c>
      <c r="G28" s="231" t="s">
        <v>3</v>
      </c>
      <c r="H28" s="231" t="s">
        <v>4</v>
      </c>
      <c r="I28" s="232" t="s">
        <v>5</v>
      </c>
      <c r="J28" s="11"/>
      <c r="K28" s="33"/>
      <c r="L28" s="18"/>
      <c r="M28" s="18"/>
      <c r="N28" s="14"/>
    </row>
    <row r="29" spans="1:14" ht="51.75" customHeight="1" thickTop="1">
      <c r="A29" s="12" t="s">
        <v>12</v>
      </c>
      <c r="B29" s="211">
        <f>C29+E29</f>
        <v>11837179</v>
      </c>
      <c r="C29" s="187">
        <f>C7+'Oct22'!C29</f>
        <v>11696820</v>
      </c>
      <c r="D29" s="188">
        <f>C29/B29</f>
        <v>0.98814252956722204</v>
      </c>
      <c r="E29" s="212">
        <f>E7+'Oct22'!E29</f>
        <v>140359</v>
      </c>
      <c r="F29" s="211">
        <f>G29+I29</f>
        <v>11136653</v>
      </c>
      <c r="G29" s="187">
        <f>G7+'Oct22'!G29</f>
        <v>10971146</v>
      </c>
      <c r="H29" s="188">
        <f>G29/F29</f>
        <v>0.9851385330942789</v>
      </c>
      <c r="I29" s="212">
        <f>I7+'Oct22'!I29</f>
        <v>165507</v>
      </c>
      <c r="J29" s="13"/>
      <c r="M29" s="14"/>
      <c r="N29" s="14"/>
    </row>
    <row r="30" spans="1:14" ht="35.1" customHeight="1">
      <c r="A30" s="15" t="s">
        <v>6</v>
      </c>
      <c r="B30" s="194"/>
      <c r="C30" s="226"/>
      <c r="D30" s="227"/>
      <c r="E30" s="228"/>
      <c r="F30" s="194"/>
      <c r="G30" s="226"/>
      <c r="H30" s="227"/>
      <c r="I30" s="228"/>
      <c r="J30" s="16"/>
      <c r="M30" s="14"/>
      <c r="N30" s="14"/>
    </row>
    <row r="31" spans="1:14" ht="24.95" customHeight="1">
      <c r="A31" s="220" t="s">
        <v>73</v>
      </c>
      <c r="B31" s="194">
        <f t="shared" ref="B31:B36" si="4">C31+E31</f>
        <v>5740413</v>
      </c>
      <c r="C31" s="214">
        <f>C9+'Oct22'!C31</f>
        <v>5711336</v>
      </c>
      <c r="D31" s="196">
        <f t="shared" ref="D31:D47" si="5">C31/B31</f>
        <v>0.9949346850130818</v>
      </c>
      <c r="E31" s="215">
        <f>E9+'Oct22'!E31</f>
        <v>29077</v>
      </c>
      <c r="F31" s="194">
        <f t="shared" ref="F31:F36" si="6">G31+I31</f>
        <v>5780872</v>
      </c>
      <c r="G31" s="214">
        <f>G9+'Oct22'!G31</f>
        <v>5752805</v>
      </c>
      <c r="H31" s="196">
        <f t="shared" ref="H31:H47" si="7">G31/F31</f>
        <v>0.99514485011949749</v>
      </c>
      <c r="I31" s="215">
        <f>I9+'Oct22'!I31</f>
        <v>28067</v>
      </c>
      <c r="J31" s="13"/>
      <c r="M31" s="14"/>
      <c r="N31" s="14"/>
    </row>
    <row r="32" spans="1:14" ht="24.95" customHeight="1">
      <c r="A32" s="220" t="s">
        <v>74</v>
      </c>
      <c r="B32" s="194">
        <f t="shared" si="4"/>
        <v>1085748</v>
      </c>
      <c r="C32" s="214">
        <f>C10+'Oct22'!C32</f>
        <v>1077255</v>
      </c>
      <c r="D32" s="196">
        <f t="shared" si="5"/>
        <v>0.99217774290166783</v>
      </c>
      <c r="E32" s="215">
        <f>E10+'Oct22'!E32</f>
        <v>8493</v>
      </c>
      <c r="F32" s="194">
        <f t="shared" si="6"/>
        <v>1052086</v>
      </c>
      <c r="G32" s="214">
        <f>G10+'Oct22'!G32</f>
        <v>1044463</v>
      </c>
      <c r="H32" s="196">
        <f t="shared" si="7"/>
        <v>0.99275439460272263</v>
      </c>
      <c r="I32" s="215">
        <f>I10+'Oct22'!I32</f>
        <v>7623</v>
      </c>
      <c r="J32" s="13"/>
      <c r="K32" s="17"/>
      <c r="M32" s="14"/>
      <c r="N32" s="14"/>
    </row>
    <row r="33" spans="1:14" ht="24.95" customHeight="1">
      <c r="A33" s="220" t="s">
        <v>75</v>
      </c>
      <c r="B33" s="194">
        <f t="shared" si="4"/>
        <v>135327052</v>
      </c>
      <c r="C33" s="214">
        <f>C11+'Oct22'!C33</f>
        <v>134201784</v>
      </c>
      <c r="D33" s="196">
        <f t="shared" si="5"/>
        <v>0.99168482588388907</v>
      </c>
      <c r="E33" s="215">
        <f>E11+'Oct22'!E33</f>
        <v>1125268</v>
      </c>
      <c r="F33" s="194">
        <f t="shared" si="6"/>
        <v>136908387</v>
      </c>
      <c r="G33" s="214">
        <f>G11+'Oct22'!G33</f>
        <v>135813820</v>
      </c>
      <c r="H33" s="196">
        <f t="shared" si="7"/>
        <v>0.99200511360929267</v>
      </c>
      <c r="I33" s="215">
        <f>I11+'Oct22'!I33</f>
        <v>1094567</v>
      </c>
      <c r="J33" s="13"/>
      <c r="M33" s="14"/>
      <c r="N33" s="14"/>
    </row>
    <row r="34" spans="1:14" ht="24.95" customHeight="1">
      <c r="A34" s="71" t="s">
        <v>18</v>
      </c>
      <c r="B34" s="194">
        <f t="shared" si="4"/>
        <v>34163</v>
      </c>
      <c r="C34" s="214">
        <f>C12+'Oct22'!C34</f>
        <v>31914</v>
      </c>
      <c r="D34" s="196">
        <f t="shared" si="5"/>
        <v>0.93416854491701551</v>
      </c>
      <c r="E34" s="215">
        <f>E12+'Oct22'!E34</f>
        <v>2249</v>
      </c>
      <c r="F34" s="194">
        <f t="shared" si="6"/>
        <v>30665</v>
      </c>
      <c r="G34" s="214">
        <f>G12+'Oct22'!G34</f>
        <v>28546</v>
      </c>
      <c r="H34" s="196">
        <f t="shared" si="7"/>
        <v>0.93089841839230392</v>
      </c>
      <c r="I34" s="215">
        <f>I12+'Oct22'!I34</f>
        <v>2119</v>
      </c>
      <c r="J34" s="13"/>
      <c r="M34" s="14"/>
      <c r="N34" s="14"/>
    </row>
    <row r="35" spans="1:14" ht="24.95" customHeight="1">
      <c r="A35" s="220" t="s">
        <v>76</v>
      </c>
      <c r="B35" s="194">
        <f t="shared" si="4"/>
        <v>15681255</v>
      </c>
      <c r="C35" s="214">
        <f>C13+'Oct22'!C35</f>
        <v>15128332</v>
      </c>
      <c r="D35" s="196">
        <f t="shared" si="5"/>
        <v>0.9647398757306096</v>
      </c>
      <c r="E35" s="215">
        <f>E13+'Oct22'!E35</f>
        <v>552923</v>
      </c>
      <c r="F35" s="194">
        <f t="shared" si="6"/>
        <v>7849515</v>
      </c>
      <c r="G35" s="214">
        <f>G13+'Oct22'!G35</f>
        <v>7544927</v>
      </c>
      <c r="H35" s="196">
        <f t="shared" si="7"/>
        <v>0.96119658348318338</v>
      </c>
      <c r="I35" s="215">
        <f>I13+'Oct22'!I35</f>
        <v>304588</v>
      </c>
      <c r="J35" s="13"/>
      <c r="M35" s="14"/>
      <c r="N35" s="14"/>
    </row>
    <row r="36" spans="1:14" ht="24.95" customHeight="1">
      <c r="A36" s="220" t="s">
        <v>77</v>
      </c>
      <c r="B36" s="194">
        <f t="shared" si="4"/>
        <v>12275573</v>
      </c>
      <c r="C36" s="214">
        <f>C14+'Oct22'!C36</f>
        <v>12048229</v>
      </c>
      <c r="D36" s="196">
        <f t="shared" si="5"/>
        <v>0.98147996838925566</v>
      </c>
      <c r="E36" s="215">
        <f>E14+'Oct22'!E36</f>
        <v>227344</v>
      </c>
      <c r="F36" s="194">
        <f t="shared" si="6"/>
        <v>6456148</v>
      </c>
      <c r="G36" s="214">
        <f>G14+'Oct22'!G36</f>
        <v>6321472</v>
      </c>
      <c r="H36" s="196">
        <f t="shared" si="7"/>
        <v>0.97913988341035552</v>
      </c>
      <c r="I36" s="215">
        <f>I14+'Oct22'!I36</f>
        <v>134676</v>
      </c>
      <c r="J36" s="13"/>
      <c r="M36" s="14"/>
      <c r="N36" s="14"/>
    </row>
    <row r="37" spans="1:14" ht="35.1" customHeight="1">
      <c r="A37" s="221" t="s">
        <v>78</v>
      </c>
      <c r="B37" s="198">
        <f>SUM(B31:B36)</f>
        <v>170144204</v>
      </c>
      <c r="C37" s="214">
        <f>SUM(C31:C36)</f>
        <v>168198850</v>
      </c>
      <c r="D37" s="199">
        <f t="shared" si="5"/>
        <v>0.98856643979479897</v>
      </c>
      <c r="E37" s="215">
        <f>SUM(E31:E36)</f>
        <v>1945354</v>
      </c>
      <c r="F37" s="198">
        <f>SUM(F31:F36)</f>
        <v>158077673</v>
      </c>
      <c r="G37" s="214">
        <f>SUM(G31:G36)</f>
        <v>156506033</v>
      </c>
      <c r="H37" s="199">
        <f t="shared" si="7"/>
        <v>0.9900577989910061</v>
      </c>
      <c r="I37" s="215">
        <f>SUM(I31:I36)</f>
        <v>1571640</v>
      </c>
      <c r="J37" s="13"/>
      <c r="M37" s="14"/>
      <c r="N37" s="14"/>
    </row>
    <row r="38" spans="1:14" ht="35.1" customHeight="1">
      <c r="A38" s="21" t="s">
        <v>7</v>
      </c>
      <c r="B38" s="198">
        <f>C38+E38</f>
        <v>4619820</v>
      </c>
      <c r="C38" s="216">
        <f>C16+'Oct22'!C38</f>
        <v>4348881</v>
      </c>
      <c r="D38" s="199">
        <f t="shared" si="5"/>
        <v>0.94135290985363063</v>
      </c>
      <c r="E38" s="217">
        <f>E16+'Oct22'!E38</f>
        <v>270939</v>
      </c>
      <c r="F38" s="198">
        <f>G38+I38</f>
        <v>3808627</v>
      </c>
      <c r="G38" s="216">
        <f>G16+'Oct22'!G38</f>
        <v>3376602</v>
      </c>
      <c r="H38" s="199">
        <f t="shared" si="7"/>
        <v>0.88656673389124219</v>
      </c>
      <c r="I38" s="217">
        <f>I16+'Oct22'!I38</f>
        <v>432025</v>
      </c>
      <c r="J38" s="13"/>
      <c r="M38" s="14"/>
      <c r="N38" s="14"/>
    </row>
    <row r="39" spans="1:14" ht="35.1" customHeight="1">
      <c r="A39" s="22" t="s">
        <v>8</v>
      </c>
      <c r="B39" s="198">
        <f>C39+E39</f>
        <v>7170984</v>
      </c>
      <c r="C39" s="216">
        <f>C17+'Oct22'!C39</f>
        <v>6050760</v>
      </c>
      <c r="D39" s="199">
        <f t="shared" si="5"/>
        <v>0.84378378197469139</v>
      </c>
      <c r="E39" s="217">
        <f>E17+'Oct22'!E39</f>
        <v>1120224</v>
      </c>
      <c r="F39" s="198">
        <f>G39+I39</f>
        <v>8154662</v>
      </c>
      <c r="G39" s="216">
        <f>G17+'Oct22'!G39</f>
        <v>6874599</v>
      </c>
      <c r="H39" s="199">
        <f t="shared" si="7"/>
        <v>0.84302684770993574</v>
      </c>
      <c r="I39" s="217">
        <f>I17+'Oct22'!I39</f>
        <v>1280063</v>
      </c>
      <c r="J39" s="13"/>
      <c r="M39" s="14"/>
      <c r="N39" s="14"/>
    </row>
    <row r="40" spans="1:14" ht="35.1" customHeight="1">
      <c r="A40" s="21" t="s">
        <v>9</v>
      </c>
      <c r="B40" s="198">
        <f>C40+E40</f>
        <v>5820216</v>
      </c>
      <c r="C40" s="216">
        <f>C18+'Oct22'!C40</f>
        <v>2678265</v>
      </c>
      <c r="D40" s="199">
        <f t="shared" si="5"/>
        <v>0.46016591136823787</v>
      </c>
      <c r="E40" s="217">
        <f>E18+'Oct22'!E40</f>
        <v>3141951</v>
      </c>
      <c r="F40" s="198">
        <f>G40+I40</f>
        <v>6644885</v>
      </c>
      <c r="G40" s="216">
        <f>G18+'Oct22'!G40</f>
        <v>3147979</v>
      </c>
      <c r="H40" s="199">
        <f t="shared" si="7"/>
        <v>0.4737446923460677</v>
      </c>
      <c r="I40" s="217">
        <f>I18+'Oct22'!I40</f>
        <v>3496906</v>
      </c>
      <c r="J40" s="13"/>
      <c r="M40" s="14"/>
      <c r="N40" s="14"/>
    </row>
    <row r="41" spans="1:14" ht="35.1" customHeight="1">
      <c r="A41" s="50" t="s">
        <v>20</v>
      </c>
      <c r="B41" s="53">
        <f t="shared" ref="B41:B42" si="8">C41+E41</f>
        <v>1564248</v>
      </c>
      <c r="C41" s="51">
        <f>C19+'Oct22'!C41</f>
        <v>688698</v>
      </c>
      <c r="D41" s="55">
        <f t="shared" si="5"/>
        <v>0.44027417647329581</v>
      </c>
      <c r="E41" s="52">
        <f>E19+'Oct22'!E41</f>
        <v>875550</v>
      </c>
      <c r="F41" s="53">
        <f t="shared" ref="F41" si="9">G41+I41</f>
        <v>0</v>
      </c>
      <c r="G41" s="51">
        <f>G19+'Oct22'!G41</f>
        <v>0</v>
      </c>
      <c r="H41" s="55">
        <v>0</v>
      </c>
      <c r="I41" s="52">
        <f>I19+'Oct22'!I41</f>
        <v>0</v>
      </c>
      <c r="J41" s="13"/>
      <c r="M41" s="14"/>
      <c r="N41" s="14"/>
    </row>
    <row r="42" spans="1:14" ht="35.1" customHeight="1">
      <c r="A42" s="50" t="s">
        <v>24</v>
      </c>
      <c r="B42" s="53">
        <f t="shared" si="8"/>
        <v>72215714</v>
      </c>
      <c r="C42" s="51">
        <f>C20+'Oct22'!C42</f>
        <v>62569038</v>
      </c>
      <c r="D42" s="55">
        <f t="shared" si="5"/>
        <v>0.8664186024664936</v>
      </c>
      <c r="E42" s="52">
        <f>E20+'Oct22'!E42</f>
        <v>9646676</v>
      </c>
      <c r="F42" s="53">
        <f t="shared" ref="F42" si="10">G42+I42</f>
        <v>0</v>
      </c>
      <c r="G42" s="51">
        <f>G20+'Oct22'!G42</f>
        <v>0</v>
      </c>
      <c r="H42" s="55">
        <v>0</v>
      </c>
      <c r="I42" s="52">
        <f>I20+'Oct22'!I42</f>
        <v>0</v>
      </c>
      <c r="J42" s="13"/>
      <c r="M42" s="14"/>
      <c r="N42" s="14"/>
    </row>
    <row r="43" spans="1:14" ht="35.1" customHeight="1">
      <c r="A43" s="21" t="s">
        <v>11</v>
      </c>
      <c r="B43" s="201">
        <f>C43+E43</f>
        <v>100932</v>
      </c>
      <c r="C43" s="216">
        <f>C21+'Oct22'!C43</f>
        <v>100932</v>
      </c>
      <c r="D43" s="199">
        <f t="shared" si="5"/>
        <v>1</v>
      </c>
      <c r="E43" s="217">
        <f>E21+'Oct22'!E43</f>
        <v>0</v>
      </c>
      <c r="F43" s="201">
        <f>G43+I43</f>
        <v>98897</v>
      </c>
      <c r="G43" s="216">
        <f>G21+'Oct22'!G43</f>
        <v>98897</v>
      </c>
      <c r="H43" s="199">
        <f t="shared" si="7"/>
        <v>1</v>
      </c>
      <c r="I43" s="217">
        <f>I21+'Oct22'!I43</f>
        <v>0</v>
      </c>
      <c r="J43" s="13"/>
      <c r="M43" s="14"/>
      <c r="N43" s="14"/>
    </row>
    <row r="44" spans="1:14" ht="35.1" customHeight="1">
      <c r="A44" s="24" t="s">
        <v>10</v>
      </c>
      <c r="B44" s="202">
        <f>SUM(C44+E44)</f>
        <v>273473297</v>
      </c>
      <c r="C44" s="218">
        <f>C22+'Oct22'!C44</f>
        <v>256332244</v>
      </c>
      <c r="D44" s="204">
        <f t="shared" si="5"/>
        <v>0.93732092607198869</v>
      </c>
      <c r="E44" s="219">
        <f>E22+'Oct22'!E44</f>
        <v>17141053</v>
      </c>
      <c r="F44" s="202">
        <f>SUM(G44+I44)</f>
        <v>187921397</v>
      </c>
      <c r="G44" s="218">
        <f>G22+'Oct22'!G44</f>
        <v>180975256</v>
      </c>
      <c r="H44" s="204">
        <f t="shared" si="7"/>
        <v>0.96303698721439368</v>
      </c>
      <c r="I44" s="219">
        <f>I22+'Oct22'!I44</f>
        <v>6946141</v>
      </c>
      <c r="J44" s="25"/>
      <c r="M44" s="14"/>
      <c r="N44" s="14"/>
    </row>
    <row r="45" spans="1:14" ht="35.1" customHeight="1">
      <c r="A45" s="56" t="s">
        <v>23</v>
      </c>
      <c r="B45" s="57">
        <f>B44-B41-B42</f>
        <v>199693335</v>
      </c>
      <c r="C45" s="58">
        <f>C44-C41-C42</f>
        <v>193074508</v>
      </c>
      <c r="D45" s="59">
        <f t="shared" si="5"/>
        <v>0.96685504300882152</v>
      </c>
      <c r="E45" s="147">
        <f>E44-E41-E42</f>
        <v>6618827</v>
      </c>
      <c r="F45" s="57">
        <f>F44-F41-F42</f>
        <v>187921397</v>
      </c>
      <c r="G45" s="58">
        <f>G44-G41-G42</f>
        <v>180975256</v>
      </c>
      <c r="H45" s="59">
        <f t="shared" si="7"/>
        <v>0.96303698721439368</v>
      </c>
      <c r="I45" s="147">
        <f>I44-I41-I42</f>
        <v>6946141</v>
      </c>
      <c r="J45" s="25"/>
      <c r="M45" s="14"/>
      <c r="N45" s="14"/>
    </row>
    <row r="46" spans="1:14" s="149" customFormat="1" ht="35.1" customHeight="1">
      <c r="A46" s="157" t="s">
        <v>17</v>
      </c>
      <c r="B46" s="202">
        <f>B45-B40</f>
        <v>193873119</v>
      </c>
      <c r="C46" s="206">
        <f>C45-C40</f>
        <v>190396243</v>
      </c>
      <c r="D46" s="204">
        <f t="shared" si="5"/>
        <v>0.98206622961484413</v>
      </c>
      <c r="E46" s="207">
        <f>E45-E40</f>
        <v>3476876</v>
      </c>
      <c r="F46" s="202">
        <f>F45-F40</f>
        <v>181276512</v>
      </c>
      <c r="G46" s="206">
        <f>G45-G40</f>
        <v>177827277</v>
      </c>
      <c r="H46" s="204">
        <f t="shared" si="7"/>
        <v>0.98097252113941824</v>
      </c>
      <c r="I46" s="207">
        <f>I45-I40</f>
        <v>3449235</v>
      </c>
      <c r="J46" s="158"/>
      <c r="K46" s="148"/>
      <c r="L46" s="156"/>
      <c r="M46" s="156"/>
      <c r="N46" s="155"/>
    </row>
    <row r="47" spans="1:14" ht="35.1" customHeight="1">
      <c r="A47" s="27" t="s">
        <v>21</v>
      </c>
      <c r="B47" s="28">
        <f>C47+E47</f>
        <v>108231</v>
      </c>
      <c r="C47" s="29">
        <f>C25+'Oct22'!C47</f>
        <v>0</v>
      </c>
      <c r="D47" s="30">
        <f t="shared" si="5"/>
        <v>0</v>
      </c>
      <c r="E47" s="31">
        <f>E25+'Oct22'!E47</f>
        <v>108231</v>
      </c>
      <c r="F47" s="28">
        <f>G47+I47</f>
        <v>98064</v>
      </c>
      <c r="G47" s="29">
        <f>G25+'Oct22'!G47</f>
        <v>0</v>
      </c>
      <c r="H47" s="30">
        <f t="shared" si="7"/>
        <v>0</v>
      </c>
      <c r="I47" s="31">
        <f>I25+'Oct22'!I47</f>
        <v>98064</v>
      </c>
      <c r="J47" s="38"/>
      <c r="M47" s="14"/>
      <c r="N47" s="14"/>
    </row>
    <row r="48" spans="1:14" s="8" customFormat="1" ht="35.1" customHeight="1">
      <c r="A48" s="176" t="s">
        <v>22</v>
      </c>
      <c r="B48" s="182"/>
      <c r="C48" s="182"/>
      <c r="D48" s="182"/>
      <c r="E48" s="182"/>
      <c r="F48" s="182"/>
      <c r="G48" s="182"/>
      <c r="H48" s="182"/>
      <c r="I48" s="182"/>
      <c r="J48" s="62"/>
      <c r="K48" s="7"/>
      <c r="L48" s="7"/>
    </row>
    <row r="49" spans="1:14" ht="35.1" customHeight="1">
      <c r="A49" s="173" t="s">
        <v>25</v>
      </c>
      <c r="B49" s="162"/>
      <c r="C49" s="162"/>
      <c r="D49" s="163"/>
      <c r="E49" s="162"/>
      <c r="F49" s="162"/>
      <c r="G49" s="162"/>
      <c r="H49" s="163"/>
      <c r="I49" s="162"/>
      <c r="J49" s="42"/>
      <c r="M49" s="14"/>
      <c r="N49" s="14"/>
    </row>
    <row r="50" spans="1:14" ht="35.1" customHeight="1">
      <c r="A50" s="181" t="s">
        <v>19</v>
      </c>
      <c r="B50" s="162"/>
      <c r="C50" s="162"/>
      <c r="D50" s="164"/>
      <c r="E50" s="162"/>
      <c r="F50" s="162"/>
      <c r="G50" s="162"/>
      <c r="H50" s="164"/>
      <c r="I50" s="162"/>
      <c r="J50" s="42"/>
      <c r="M50" s="14"/>
      <c r="N50" s="14"/>
    </row>
    <row r="51" spans="1:14" ht="19.899999999999999" customHeight="1">
      <c r="A51" s="259"/>
      <c r="B51" s="260"/>
      <c r="C51" s="260"/>
      <c r="D51" s="260"/>
      <c r="E51" s="260"/>
      <c r="F51" s="260"/>
      <c r="G51" s="260"/>
      <c r="H51" s="260"/>
      <c r="I51" s="260"/>
      <c r="J51" s="41"/>
      <c r="M51" s="14"/>
      <c r="N51" s="14"/>
    </row>
    <row r="52" spans="1:14" ht="19.899999999999999" customHeight="1">
      <c r="A52" s="260"/>
      <c r="B52" s="260"/>
      <c r="C52" s="260"/>
      <c r="D52" s="260"/>
      <c r="E52" s="260"/>
      <c r="F52" s="260"/>
      <c r="G52" s="260"/>
      <c r="H52" s="260"/>
      <c r="I52" s="260"/>
      <c r="J52" s="41"/>
      <c r="M52" s="14"/>
      <c r="N52" s="14"/>
    </row>
    <row r="53" spans="1:14" ht="19.899999999999999" customHeight="1">
      <c r="B53" s="41"/>
      <c r="C53" s="41"/>
      <c r="D53" s="41"/>
      <c r="E53" s="41"/>
      <c r="F53" s="41"/>
      <c r="G53" s="41"/>
      <c r="H53" s="41"/>
      <c r="I53" s="41"/>
      <c r="J53" s="41"/>
      <c r="M53" s="14"/>
      <c r="N53" s="14"/>
    </row>
    <row r="54" spans="1:14" ht="19.899999999999999" customHeight="1">
      <c r="B54" s="41"/>
      <c r="C54" s="41"/>
      <c r="D54" s="41"/>
      <c r="E54" s="41"/>
      <c r="F54" s="41"/>
      <c r="G54" s="41"/>
      <c r="H54" s="41"/>
      <c r="I54" s="41"/>
      <c r="J54" s="41"/>
      <c r="M54" s="14"/>
      <c r="N54" s="14"/>
    </row>
    <row r="55" spans="1:14" ht="19.899999999999999" customHeight="1">
      <c r="B55" s="41"/>
      <c r="C55" s="41"/>
      <c r="D55" s="41"/>
      <c r="E55" s="41"/>
      <c r="F55" s="41"/>
      <c r="G55" s="41"/>
      <c r="H55" s="41"/>
      <c r="I55" s="41"/>
      <c r="J55" s="41"/>
      <c r="M55" s="14"/>
      <c r="N55" s="14"/>
    </row>
    <row r="56" spans="1:14">
      <c r="B56" s="41"/>
      <c r="C56" s="41"/>
      <c r="D56" s="41"/>
      <c r="E56" s="41"/>
      <c r="F56" s="41"/>
      <c r="G56" s="41"/>
      <c r="H56" s="41"/>
      <c r="I56" s="41"/>
      <c r="J56" s="41"/>
      <c r="M56" s="14"/>
      <c r="N56" s="14"/>
    </row>
    <row r="57" spans="1:14">
      <c r="B57" s="41"/>
      <c r="C57" s="41"/>
      <c r="D57" s="41"/>
      <c r="E57" s="41"/>
      <c r="F57" s="41"/>
      <c r="G57" s="41"/>
      <c r="H57" s="41"/>
      <c r="I57" s="41"/>
      <c r="J57" s="41"/>
      <c r="M57" s="14"/>
      <c r="N57" s="14"/>
    </row>
    <row r="58" spans="1:14">
      <c r="B58" s="41"/>
      <c r="C58" s="41"/>
      <c r="D58" s="41"/>
      <c r="E58" s="41"/>
      <c r="F58" s="41"/>
      <c r="G58" s="41"/>
      <c r="H58" s="41"/>
      <c r="I58" s="41"/>
      <c r="J58" s="41"/>
      <c r="M58" s="14"/>
      <c r="N58" s="14"/>
    </row>
    <row r="59" spans="1:14">
      <c r="B59" s="43"/>
      <c r="C59" s="43"/>
      <c r="D59" s="43"/>
      <c r="E59" s="43"/>
      <c r="F59" s="43"/>
      <c r="G59" s="43"/>
      <c r="H59" s="43"/>
      <c r="I59" s="43"/>
      <c r="J59" s="43"/>
    </row>
    <row r="60" spans="1:14">
      <c r="B60" s="46"/>
      <c r="C60" s="46"/>
      <c r="D60" s="45"/>
      <c r="E60" s="46"/>
      <c r="F60" s="46"/>
      <c r="G60" s="46"/>
      <c r="H60" s="45"/>
      <c r="I60" s="46"/>
      <c r="J60" s="46"/>
    </row>
    <row r="61" spans="1:14">
      <c r="B61"/>
      <c r="C61"/>
      <c r="D61"/>
      <c r="E61"/>
      <c r="F61"/>
      <c r="G61"/>
      <c r="H61"/>
      <c r="I61"/>
      <c r="J61"/>
    </row>
    <row r="62" spans="1:14">
      <c r="B62"/>
      <c r="C62"/>
      <c r="D62"/>
      <c r="E62"/>
      <c r="F62"/>
      <c r="G62"/>
      <c r="H62"/>
      <c r="I62"/>
      <c r="J62"/>
    </row>
    <row r="63" spans="1:14">
      <c r="A63" s="167"/>
      <c r="B63" s="47"/>
      <c r="C63" s="47"/>
      <c r="D63" s="47"/>
      <c r="E63" s="47"/>
      <c r="F63" s="47"/>
      <c r="G63" s="47"/>
      <c r="H63" s="47"/>
      <c r="I63" s="47"/>
      <c r="J63" s="47"/>
    </row>
    <row r="64" spans="1:14">
      <c r="A64" s="167"/>
      <c r="B64" s="47"/>
      <c r="C64" s="47"/>
      <c r="D64" s="40"/>
      <c r="E64" s="47"/>
      <c r="F64" s="47"/>
      <c r="G64" s="47"/>
      <c r="H64" s="40"/>
      <c r="I64" s="47"/>
      <c r="J64" s="47"/>
    </row>
    <row r="65" spans="1:256">
      <c r="A65" s="170"/>
      <c r="B65" s="47"/>
      <c r="C65" s="47"/>
      <c r="D65" s="47"/>
      <c r="E65" s="47"/>
      <c r="F65" s="47"/>
      <c r="G65" s="47"/>
      <c r="H65" s="47"/>
      <c r="I65" s="47"/>
      <c r="J65" s="47"/>
    </row>
    <row r="66" spans="1:256" s="1" customFormat="1">
      <c r="A66" s="167"/>
      <c r="B66" s="47"/>
      <c r="C66" s="47"/>
      <c r="D66" s="47"/>
      <c r="E66" s="47"/>
      <c r="F66" s="47"/>
      <c r="G66" s="47"/>
      <c r="H66" s="47"/>
      <c r="I66" s="47"/>
      <c r="J66" s="47"/>
      <c r="L66" s="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1" customFormat="1">
      <c r="A67" s="167"/>
      <c r="B67" s="47"/>
      <c r="C67" s="47"/>
      <c r="D67" s="40"/>
      <c r="E67" s="47"/>
      <c r="F67" s="47"/>
      <c r="G67" s="47"/>
      <c r="H67" s="40"/>
      <c r="I67" s="47"/>
      <c r="J67" s="47"/>
      <c r="L67" s="6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1" customFormat="1">
      <c r="A68" s="167"/>
      <c r="B68" s="47"/>
      <c r="C68" s="47"/>
      <c r="D68" s="40"/>
      <c r="E68" s="47"/>
      <c r="F68" s="47"/>
      <c r="G68" s="47"/>
      <c r="H68" s="40"/>
      <c r="I68" s="47"/>
      <c r="J68" s="47"/>
      <c r="L68" s="6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" customFormat="1">
      <c r="A69" s="167"/>
      <c r="B69" s="47"/>
      <c r="C69" s="47"/>
      <c r="D69" s="40"/>
      <c r="E69" s="47"/>
      <c r="F69" s="47"/>
      <c r="G69" s="47"/>
      <c r="H69" s="40"/>
      <c r="I69" s="47"/>
      <c r="J69" s="47"/>
      <c r="L69" s="6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1" customFormat="1">
      <c r="A70" s="167"/>
      <c r="B70" s="47"/>
      <c r="C70" s="47"/>
      <c r="D70" s="40"/>
      <c r="E70" s="47"/>
      <c r="F70" s="47"/>
      <c r="G70" s="47"/>
      <c r="H70" s="40"/>
      <c r="I70" s="47"/>
      <c r="J70" s="47"/>
      <c r="L70" s="6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1" customFormat="1">
      <c r="A71" s="167"/>
      <c r="B71" s="47"/>
      <c r="C71" s="47"/>
      <c r="D71" s="40"/>
      <c r="E71" s="47"/>
      <c r="F71" s="47"/>
      <c r="G71" s="47"/>
      <c r="H71" s="40"/>
      <c r="I71" s="47"/>
      <c r="J71" s="47"/>
      <c r="L71" s="6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" customFormat="1">
      <c r="A72" s="170"/>
      <c r="B72" s="47"/>
      <c r="C72" s="47"/>
      <c r="D72" s="40"/>
      <c r="E72" s="47"/>
      <c r="F72" s="47"/>
      <c r="G72" s="47"/>
      <c r="H72" s="40"/>
      <c r="I72" s="47"/>
      <c r="J72" s="47"/>
      <c r="L72" s="6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1" customFormat="1">
      <c r="A73" s="167"/>
      <c r="B73" s="47"/>
      <c r="C73" s="47"/>
      <c r="D73" s="40"/>
      <c r="E73" s="47"/>
      <c r="F73" s="47"/>
      <c r="G73" s="47"/>
      <c r="H73" s="40"/>
      <c r="I73" s="47"/>
      <c r="J73" s="47"/>
      <c r="L73" s="6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1" customFormat="1">
      <c r="A74" s="170"/>
      <c r="B74" s="47"/>
      <c r="C74" s="47"/>
      <c r="D74" s="40"/>
      <c r="E74" s="47"/>
      <c r="F74" s="47"/>
      <c r="G74" s="47"/>
      <c r="H74" s="40"/>
      <c r="I74" s="47"/>
      <c r="J74" s="47"/>
      <c r="L74" s="6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1" customFormat="1">
      <c r="A75" s="167"/>
      <c r="B75" s="47"/>
      <c r="C75" s="47"/>
      <c r="D75" s="40"/>
      <c r="E75" s="47"/>
      <c r="F75" s="47"/>
      <c r="G75" s="47"/>
      <c r="H75" s="40"/>
      <c r="I75" s="47"/>
      <c r="J75" s="47"/>
      <c r="L75" s="6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1" customFormat="1">
      <c r="A76" s="167"/>
      <c r="B76" s="47"/>
      <c r="C76" s="47"/>
      <c r="D76" s="40"/>
      <c r="E76" s="47"/>
      <c r="F76" s="47"/>
      <c r="G76" s="47"/>
      <c r="H76" s="40"/>
      <c r="I76" s="47"/>
      <c r="J76" s="47"/>
      <c r="L76" s="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1" customFormat="1">
      <c r="A77" s="167"/>
      <c r="B77" s="47"/>
      <c r="C77" s="47"/>
      <c r="D77" s="40"/>
      <c r="E77" s="47"/>
      <c r="F77" s="47"/>
      <c r="G77" s="47"/>
      <c r="H77" s="40"/>
      <c r="I77" s="47"/>
      <c r="J77" s="47"/>
      <c r="L77" s="6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1" customFormat="1">
      <c r="A78" s="170"/>
      <c r="B78" s="47"/>
      <c r="C78" s="47"/>
      <c r="D78" s="40"/>
      <c r="E78" s="47"/>
      <c r="F78" s="47"/>
      <c r="G78" s="47"/>
      <c r="H78" s="40"/>
      <c r="I78" s="47"/>
      <c r="J78" s="47"/>
      <c r="L78" s="6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" customFormat="1">
      <c r="A79" s="167"/>
      <c r="B79" s="47"/>
      <c r="C79" s="47"/>
      <c r="D79" s="40"/>
      <c r="E79" s="47"/>
      <c r="F79" s="47"/>
      <c r="G79" s="47"/>
      <c r="H79" s="40"/>
      <c r="I79" s="47"/>
      <c r="J79" s="47"/>
      <c r="L79" s="6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1" customFormat="1">
      <c r="A80" s="170"/>
      <c r="B80" s="47"/>
      <c r="C80" s="47"/>
      <c r="D80" s="40"/>
      <c r="E80" s="47"/>
      <c r="F80" s="47"/>
      <c r="G80" s="47"/>
      <c r="H80" s="40"/>
      <c r="I80" s="47"/>
      <c r="J80" s="47"/>
      <c r="L80" s="6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1" customFormat="1">
      <c r="A81" s="167"/>
      <c r="B81" s="48"/>
      <c r="C81" s="48"/>
      <c r="D81" s="48"/>
      <c r="E81" s="48"/>
      <c r="F81" s="48"/>
      <c r="G81" s="48"/>
      <c r="H81" s="48"/>
      <c r="I81" s="48"/>
      <c r="J81" s="48"/>
      <c r="L81" s="6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1" customFormat="1">
      <c r="A82" s="167"/>
      <c r="B82" s="41"/>
      <c r="C82" s="41"/>
      <c r="D82" s="41"/>
      <c r="E82" s="41"/>
      <c r="F82" s="41"/>
      <c r="G82" s="41"/>
      <c r="H82" s="41"/>
      <c r="I82" s="41"/>
      <c r="J82" s="41"/>
      <c r="L82" s="6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1" customFormat="1">
      <c r="A83" s="165"/>
      <c r="B83" s="43"/>
      <c r="C83" s="43"/>
      <c r="D83" s="43"/>
      <c r="E83" s="43"/>
      <c r="F83" s="43"/>
      <c r="G83" s="43"/>
      <c r="H83" s="43"/>
      <c r="I83" s="43"/>
      <c r="J83" s="43"/>
      <c r="L83" s="6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1" customFormat="1">
      <c r="A84" s="165"/>
      <c r="B84" s="43"/>
      <c r="C84" s="43"/>
      <c r="D84" s="43"/>
      <c r="E84" s="43"/>
      <c r="F84" s="43"/>
      <c r="G84" s="43"/>
      <c r="H84" s="43"/>
      <c r="I84" s="43"/>
      <c r="J84" s="43"/>
      <c r="L84" s="6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1" customFormat="1">
      <c r="A85" s="165"/>
      <c r="B85" s="43"/>
      <c r="C85" s="43"/>
      <c r="D85" s="43"/>
      <c r="E85" s="43"/>
      <c r="F85" s="43"/>
      <c r="G85" s="43"/>
      <c r="H85" s="43"/>
      <c r="I85" s="43"/>
      <c r="J85" s="43"/>
      <c r="L85" s="6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1" customFormat="1">
      <c r="A86" s="172"/>
      <c r="B86" s="43"/>
      <c r="C86" s="43"/>
      <c r="D86" s="43"/>
      <c r="E86" s="43"/>
      <c r="F86" s="43"/>
      <c r="G86" s="43"/>
      <c r="H86" s="43"/>
      <c r="I86" s="43"/>
      <c r="J86" s="43"/>
      <c r="L86" s="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1" customFormat="1">
      <c r="A87" s="165"/>
      <c r="B87" s="43"/>
      <c r="C87" s="43"/>
      <c r="D87" s="43"/>
      <c r="E87" s="43"/>
      <c r="F87" s="43"/>
      <c r="G87" s="43"/>
      <c r="H87" s="43"/>
      <c r="I87" s="43"/>
      <c r="J87" s="43"/>
      <c r="L87" s="6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1" customFormat="1">
      <c r="A88" s="172"/>
      <c r="B88" s="43"/>
      <c r="C88" s="43"/>
      <c r="D88" s="43"/>
      <c r="E88" s="43"/>
      <c r="F88" s="43"/>
      <c r="G88" s="43"/>
      <c r="H88" s="43"/>
      <c r="I88" s="43"/>
      <c r="J88" s="43"/>
      <c r="L88" s="6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1" customFormat="1">
      <c r="A89" s="165"/>
      <c r="B89" s="43"/>
      <c r="C89" s="43"/>
      <c r="D89" s="43"/>
      <c r="E89" s="43"/>
      <c r="F89" s="43"/>
      <c r="G89" s="43"/>
      <c r="H89" s="43"/>
      <c r="I89" s="43"/>
      <c r="J89" s="43"/>
      <c r="L89" s="6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1" customFormat="1">
      <c r="A90" s="165"/>
      <c r="B90" s="43"/>
      <c r="C90" s="43"/>
      <c r="D90" s="43"/>
      <c r="E90" s="43"/>
      <c r="F90" s="43"/>
      <c r="G90" s="43"/>
      <c r="H90" s="43"/>
      <c r="I90" s="43"/>
      <c r="J90" s="43"/>
      <c r="L90" s="6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1" customFormat="1">
      <c r="A91" s="165"/>
      <c r="B91" s="43"/>
      <c r="C91" s="43"/>
      <c r="D91" s="43"/>
      <c r="E91" s="43"/>
      <c r="F91" s="43"/>
      <c r="G91" s="43"/>
      <c r="H91" s="43"/>
      <c r="I91" s="43"/>
      <c r="J91" s="43"/>
      <c r="L91" s="6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1" customFormat="1">
      <c r="A92" s="165"/>
      <c r="B92" s="43"/>
      <c r="C92" s="43"/>
      <c r="D92" s="43"/>
      <c r="E92" s="43"/>
      <c r="F92" s="43"/>
      <c r="G92" s="43"/>
      <c r="H92" s="43"/>
      <c r="I92" s="43"/>
      <c r="J92" s="43"/>
      <c r="L92" s="6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1" customFormat="1">
      <c r="A93" s="165"/>
      <c r="B93" s="43"/>
      <c r="C93" s="43"/>
      <c r="D93" s="43"/>
      <c r="E93" s="43"/>
      <c r="F93" s="43"/>
      <c r="G93" s="43"/>
      <c r="H93" s="43"/>
      <c r="I93" s="43"/>
      <c r="J93" s="43"/>
      <c r="L93" s="6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1" customFormat="1">
      <c r="A94" s="165"/>
      <c r="B94" s="43"/>
      <c r="C94" s="43"/>
      <c r="D94" s="43"/>
      <c r="E94" s="43"/>
      <c r="F94" s="43"/>
      <c r="G94" s="43"/>
      <c r="H94" s="43"/>
      <c r="I94" s="43"/>
      <c r="J94" s="43"/>
      <c r="L94" s="6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1" customFormat="1">
      <c r="A95" s="165"/>
      <c r="B95" s="43"/>
      <c r="C95" s="43"/>
      <c r="D95" s="43"/>
      <c r="E95" s="43"/>
      <c r="F95" s="43"/>
      <c r="G95" s="43"/>
      <c r="H95" s="43"/>
      <c r="I95" s="43"/>
      <c r="J95" s="43"/>
      <c r="L95" s="6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1" customFormat="1">
      <c r="A96" s="165"/>
      <c r="B96" s="43"/>
      <c r="C96" s="43"/>
      <c r="D96" s="43"/>
      <c r="E96" s="43"/>
      <c r="F96" s="43"/>
      <c r="G96" s="43"/>
      <c r="H96" s="43"/>
      <c r="I96" s="43"/>
      <c r="J96" s="43"/>
      <c r="L96" s="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</sheetData>
  <mergeCells count="10">
    <mergeCell ref="A51:I52"/>
    <mergeCell ref="A27:A28"/>
    <mergeCell ref="B27:E27"/>
    <mergeCell ref="F27:I27"/>
    <mergeCell ref="A1:I1"/>
    <mergeCell ref="A2:I2"/>
    <mergeCell ref="A3:I3"/>
    <mergeCell ref="A5:A6"/>
    <mergeCell ref="B5:E5"/>
    <mergeCell ref="F5:I5"/>
  </mergeCells>
  <pageMargins left="0.75" right="0.75" top="1" bottom="1" header="0.5" footer="0.5"/>
  <pageSetup scale="40" orientation="portrait" r:id="rId1"/>
  <headerFooter alignWithMargins="0"/>
  <ignoredErrors>
    <ignoredError sqref="F37 H37 H45:H46 D45:D46 B37 D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FDE43-FBCF-4D91-ACD1-DEECBC2715C3}">
  <sheetPr>
    <pageSetUpPr fitToPage="1"/>
  </sheetPr>
  <dimension ref="A1:IV96"/>
  <sheetViews>
    <sheetView zoomScale="70" zoomScaleNormal="70" workbookViewId="0">
      <selection sqref="A1:I1"/>
    </sheetView>
  </sheetViews>
  <sheetFormatPr defaultColWidth="12.5703125" defaultRowHeight="15.75"/>
  <cols>
    <col min="1" max="1" width="56.7109375" style="149" customWidth="1"/>
    <col min="2" max="2" width="19.7109375" style="39" bestFit="1" customWidth="1"/>
    <col min="3" max="3" width="19.140625" style="39" bestFit="1" customWidth="1"/>
    <col min="4" max="4" width="11.140625" style="39" bestFit="1" customWidth="1"/>
    <col min="5" max="5" width="20.7109375" style="39" bestFit="1" customWidth="1"/>
    <col min="6" max="6" width="19.7109375" style="39" bestFit="1" customWidth="1"/>
    <col min="7" max="7" width="19.140625" style="39" bestFit="1" customWidth="1"/>
    <col min="8" max="8" width="11.140625" style="39" bestFit="1" customWidth="1"/>
    <col min="9" max="9" width="20.7109375" style="39" bestFit="1" customWidth="1"/>
    <col min="10" max="10" width="4.7109375" style="39" hidden="1" customWidth="1"/>
    <col min="11" max="11" width="14.140625" style="1" customWidth="1"/>
    <col min="12" max="12" width="20.5703125" style="6" customWidth="1"/>
    <col min="13" max="13" width="13.85546875" customWidth="1"/>
    <col min="14" max="14" width="15.140625" customWidth="1"/>
    <col min="15" max="16" width="13.85546875" customWidth="1"/>
  </cols>
  <sheetData>
    <row r="1" spans="1:256" ht="38.25" customHeight="1">
      <c r="A1" s="274" t="s">
        <v>15</v>
      </c>
      <c r="B1" s="274"/>
      <c r="C1" s="274"/>
      <c r="D1" s="274"/>
      <c r="E1" s="274"/>
      <c r="F1" s="274"/>
      <c r="G1" s="274"/>
      <c r="H1" s="274"/>
      <c r="I1" s="274"/>
      <c r="J1" s="63"/>
      <c r="L1" s="2"/>
      <c r="M1" s="3"/>
      <c r="N1" s="3"/>
      <c r="O1" s="3"/>
      <c r="P1" s="3"/>
    </row>
    <row r="2" spans="1:256" ht="38.25" customHeight="1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63"/>
      <c r="L2" s="2"/>
      <c r="M2" s="3"/>
      <c r="N2" s="3"/>
      <c r="O2" s="3"/>
      <c r="P2" s="3"/>
    </row>
    <row r="3" spans="1:256" ht="37.5" customHeight="1">
      <c r="A3" s="275">
        <v>44896</v>
      </c>
      <c r="B3" s="275"/>
      <c r="C3" s="275"/>
      <c r="D3" s="275"/>
      <c r="E3" s="275"/>
      <c r="F3" s="275"/>
      <c r="G3" s="275"/>
      <c r="H3" s="275"/>
      <c r="I3" s="275"/>
      <c r="J3" s="64"/>
      <c r="L3" s="2"/>
      <c r="M3" s="3"/>
      <c r="N3" s="3"/>
      <c r="O3" s="3"/>
      <c r="P3" s="3"/>
    </row>
    <row r="4" spans="1:256" ht="21.75" customHeight="1">
      <c r="A4" s="150" t="s">
        <v>1</v>
      </c>
      <c r="B4" s="4"/>
      <c r="C4" s="5"/>
      <c r="D4" s="5"/>
      <c r="E4" s="5"/>
      <c r="F4" s="4"/>
      <c r="G4" s="5"/>
      <c r="H4" s="5"/>
      <c r="I4" s="5"/>
      <c r="J4" s="5"/>
      <c r="L4" s="2"/>
      <c r="M4" s="3"/>
      <c r="N4" s="3"/>
      <c r="O4" s="3"/>
      <c r="P4" s="3"/>
    </row>
    <row r="5" spans="1:256" s="8" customFormat="1" ht="35.1" customHeight="1">
      <c r="A5" s="261" t="s">
        <v>16</v>
      </c>
      <c r="B5" s="276" t="s">
        <v>34</v>
      </c>
      <c r="C5" s="277"/>
      <c r="D5" s="277"/>
      <c r="E5" s="278"/>
      <c r="F5" s="276" t="s">
        <v>35</v>
      </c>
      <c r="G5" s="277"/>
      <c r="H5" s="277"/>
      <c r="I5" s="278"/>
      <c r="J5" s="9"/>
      <c r="K5" s="10"/>
      <c r="L5" s="7"/>
    </row>
    <row r="6" spans="1:256" s="8" customFormat="1" ht="49.5" customHeight="1" thickBot="1">
      <c r="A6" s="262"/>
      <c r="B6" s="222" t="s">
        <v>2</v>
      </c>
      <c r="C6" s="223" t="s">
        <v>3</v>
      </c>
      <c r="D6" s="223" t="s">
        <v>4</v>
      </c>
      <c r="E6" s="224" t="s">
        <v>5</v>
      </c>
      <c r="F6" s="222" t="s">
        <v>2</v>
      </c>
      <c r="G6" s="223" t="s">
        <v>3</v>
      </c>
      <c r="H6" s="223" t="s">
        <v>4</v>
      </c>
      <c r="I6" s="224" t="s">
        <v>5</v>
      </c>
      <c r="J6" s="11"/>
      <c r="K6" s="10"/>
      <c r="L6" s="7"/>
    </row>
    <row r="7" spans="1:256" ht="53.25" customHeight="1" thickTop="1">
      <c r="A7" s="12" t="s">
        <v>12</v>
      </c>
      <c r="B7" s="186">
        <f>C7+E7</f>
        <v>5639900</v>
      </c>
      <c r="C7" s="187">
        <v>5513359</v>
      </c>
      <c r="D7" s="188">
        <f>C7/B7</f>
        <v>0.97756325466763594</v>
      </c>
      <c r="E7" s="189">
        <v>126541</v>
      </c>
      <c r="F7" s="186">
        <f>G7+I7</f>
        <v>5715837</v>
      </c>
      <c r="G7" s="187">
        <v>5509835</v>
      </c>
      <c r="H7" s="188">
        <f>G7/F7</f>
        <v>0.9639594341126243</v>
      </c>
      <c r="I7" s="189">
        <v>206002</v>
      </c>
      <c r="J7" s="13"/>
      <c r="M7" s="14"/>
      <c r="N7" s="14"/>
    </row>
    <row r="8" spans="1:256" ht="35.1" customHeight="1">
      <c r="A8" s="15" t="s">
        <v>6</v>
      </c>
      <c r="B8" s="225"/>
      <c r="C8" s="226"/>
      <c r="D8" s="227"/>
      <c r="E8" s="228"/>
      <c r="F8" s="190"/>
      <c r="G8" s="191"/>
      <c r="H8" s="192"/>
      <c r="I8" s="193"/>
      <c r="J8" s="16"/>
      <c r="M8" s="14"/>
      <c r="N8" s="14"/>
    </row>
    <row r="9" spans="1:256" ht="24.95" customHeight="1">
      <c r="A9" s="220" t="s">
        <v>73</v>
      </c>
      <c r="B9" s="194">
        <f t="shared" ref="B9:B25" si="0">C9+E9</f>
        <v>2865679</v>
      </c>
      <c r="C9" s="195">
        <v>2851701</v>
      </c>
      <c r="D9" s="196">
        <f t="shared" ref="D9:D25" si="1">C9/B9</f>
        <v>0.99512227294124711</v>
      </c>
      <c r="E9" s="197">
        <v>13978</v>
      </c>
      <c r="F9" s="194">
        <f t="shared" ref="F9:F25" si="2">G9+I9</f>
        <v>2889058</v>
      </c>
      <c r="G9" s="195">
        <v>2875558</v>
      </c>
      <c r="H9" s="196">
        <f t="shared" ref="H9:H25" si="3">G9/F9</f>
        <v>0.99532719661564428</v>
      </c>
      <c r="I9" s="197">
        <v>13500</v>
      </c>
      <c r="J9" s="13"/>
      <c r="M9" s="14"/>
      <c r="N9" s="14"/>
    </row>
    <row r="10" spans="1:256" ht="24.95" customHeight="1">
      <c r="A10" s="220" t="s">
        <v>74</v>
      </c>
      <c r="B10" s="194">
        <f t="shared" si="0"/>
        <v>539685</v>
      </c>
      <c r="C10" s="195">
        <v>535594</v>
      </c>
      <c r="D10" s="196">
        <f t="shared" si="1"/>
        <v>0.99241965220452677</v>
      </c>
      <c r="E10" s="197">
        <v>4091</v>
      </c>
      <c r="F10" s="194">
        <f t="shared" si="2"/>
        <v>522792</v>
      </c>
      <c r="G10" s="195">
        <v>519203</v>
      </c>
      <c r="H10" s="196">
        <f t="shared" si="3"/>
        <v>0.99313493703040601</v>
      </c>
      <c r="I10" s="197">
        <v>3589</v>
      </c>
      <c r="J10" s="13"/>
      <c r="K10" s="17"/>
      <c r="M10" s="14"/>
      <c r="N10" s="14"/>
    </row>
    <row r="11" spans="1:256" ht="24.95" customHeight="1">
      <c r="A11" s="220" t="s">
        <v>75</v>
      </c>
      <c r="B11" s="194">
        <f t="shared" si="0"/>
        <v>65798121</v>
      </c>
      <c r="C11" s="195">
        <v>65105540</v>
      </c>
      <c r="D11" s="196">
        <f t="shared" si="1"/>
        <v>0.98947415230899982</v>
      </c>
      <c r="E11" s="197">
        <v>692581</v>
      </c>
      <c r="F11" s="194">
        <f t="shared" si="2"/>
        <v>66448111</v>
      </c>
      <c r="G11" s="195">
        <v>65894836</v>
      </c>
      <c r="H11" s="196">
        <f t="shared" si="3"/>
        <v>0.99167357819998825</v>
      </c>
      <c r="I11" s="197">
        <v>553275</v>
      </c>
      <c r="J11" s="13"/>
      <c r="L11" s="18"/>
      <c r="M11" s="14"/>
      <c r="N11" s="14"/>
      <c r="IV11" s="19"/>
    </row>
    <row r="12" spans="1:256" ht="24.95" customHeight="1">
      <c r="A12" s="71" t="s">
        <v>18</v>
      </c>
      <c r="B12" s="194">
        <f t="shared" si="0"/>
        <v>16898</v>
      </c>
      <c r="C12" s="195">
        <v>15741</v>
      </c>
      <c r="D12" s="196">
        <f t="shared" si="1"/>
        <v>0.93153035862232214</v>
      </c>
      <c r="E12" s="197">
        <v>1157</v>
      </c>
      <c r="F12" s="194">
        <f t="shared" si="2"/>
        <v>15128</v>
      </c>
      <c r="G12" s="195">
        <v>14081</v>
      </c>
      <c r="H12" s="196">
        <f t="shared" si="3"/>
        <v>0.93079058699101003</v>
      </c>
      <c r="I12" s="197">
        <v>1047</v>
      </c>
      <c r="J12" s="13"/>
      <c r="K12" s="20"/>
      <c r="M12" s="14"/>
      <c r="N12" s="14"/>
    </row>
    <row r="13" spans="1:256" ht="24.95" customHeight="1">
      <c r="A13" s="220" t="s">
        <v>82</v>
      </c>
      <c r="B13" s="194">
        <f t="shared" si="0"/>
        <v>15437235</v>
      </c>
      <c r="C13" s="195">
        <v>14921655</v>
      </c>
      <c r="D13" s="196">
        <f t="shared" si="1"/>
        <v>0.96660153194532572</v>
      </c>
      <c r="E13" s="197">
        <v>515580</v>
      </c>
      <c r="F13" s="194">
        <f t="shared" si="2"/>
        <v>15131258</v>
      </c>
      <c r="G13" s="195">
        <v>14627914</v>
      </c>
      <c r="H13" s="196">
        <f t="shared" si="3"/>
        <v>0.96673482138762024</v>
      </c>
      <c r="I13" s="197">
        <v>503344</v>
      </c>
      <c r="J13" s="13"/>
      <c r="M13" s="14"/>
      <c r="N13" s="14"/>
    </row>
    <row r="14" spans="1:256" ht="24.95" customHeight="1">
      <c r="A14" s="220" t="s">
        <v>83</v>
      </c>
      <c r="B14" s="194">
        <f t="shared" si="0"/>
        <v>12221445</v>
      </c>
      <c r="C14" s="195">
        <v>12013306</v>
      </c>
      <c r="D14" s="196">
        <f t="shared" si="1"/>
        <v>0.98296936246082189</v>
      </c>
      <c r="E14" s="197">
        <v>208139</v>
      </c>
      <c r="F14" s="194">
        <f t="shared" si="2"/>
        <v>12581133</v>
      </c>
      <c r="G14" s="195">
        <v>12370115</v>
      </c>
      <c r="H14" s="196">
        <f t="shared" si="3"/>
        <v>0.98322742474783476</v>
      </c>
      <c r="I14" s="197">
        <v>211018</v>
      </c>
      <c r="J14" s="13"/>
      <c r="L14" s="18"/>
      <c r="M14" s="14"/>
      <c r="N14" s="14"/>
      <c r="IV14" s="19"/>
    </row>
    <row r="15" spans="1:256" ht="35.1" customHeight="1">
      <c r="A15" s="221" t="s">
        <v>78</v>
      </c>
      <c r="B15" s="198">
        <f t="shared" si="0"/>
        <v>96879063</v>
      </c>
      <c r="C15" s="187">
        <v>95443537</v>
      </c>
      <c r="D15" s="199">
        <f t="shared" si="1"/>
        <v>0.98518228856115175</v>
      </c>
      <c r="E15" s="200">
        <v>1435526</v>
      </c>
      <c r="F15" s="198">
        <f t="shared" si="2"/>
        <v>97587480</v>
      </c>
      <c r="G15" s="187">
        <v>96301707</v>
      </c>
      <c r="H15" s="199">
        <f t="shared" si="3"/>
        <v>0.98682440616357758</v>
      </c>
      <c r="I15" s="200">
        <v>1285773</v>
      </c>
      <c r="J15" s="13"/>
      <c r="M15" s="14"/>
      <c r="N15" s="14"/>
    </row>
    <row r="16" spans="1:256" ht="35.1" customHeight="1">
      <c r="A16" s="21" t="s">
        <v>7</v>
      </c>
      <c r="B16" s="201">
        <f t="shared" si="0"/>
        <v>2376206</v>
      </c>
      <c r="C16" s="187">
        <v>2230472</v>
      </c>
      <c r="D16" s="199">
        <f t="shared" si="1"/>
        <v>0.93866945879271413</v>
      </c>
      <c r="E16" s="189">
        <v>145734</v>
      </c>
      <c r="F16" s="201">
        <f t="shared" si="2"/>
        <v>1901719</v>
      </c>
      <c r="G16" s="187">
        <v>1768467</v>
      </c>
      <c r="H16" s="199">
        <f t="shared" si="3"/>
        <v>0.92993076264158903</v>
      </c>
      <c r="I16" s="189">
        <v>133252</v>
      </c>
      <c r="J16" s="13"/>
      <c r="M16" s="14"/>
      <c r="N16" s="14"/>
    </row>
    <row r="17" spans="1:14" ht="35.1" customHeight="1">
      <c r="A17" s="22" t="s">
        <v>8</v>
      </c>
      <c r="B17" s="201">
        <f t="shared" si="0"/>
        <v>3534155</v>
      </c>
      <c r="C17" s="187">
        <v>2961243</v>
      </c>
      <c r="D17" s="199">
        <f t="shared" si="1"/>
        <v>0.83789279191206956</v>
      </c>
      <c r="E17" s="189">
        <v>572912</v>
      </c>
      <c r="F17" s="201">
        <f t="shared" si="2"/>
        <v>3349261</v>
      </c>
      <c r="G17" s="187">
        <v>2876388</v>
      </c>
      <c r="H17" s="199">
        <f t="shared" si="3"/>
        <v>0.85881273510783429</v>
      </c>
      <c r="I17" s="189">
        <v>472873</v>
      </c>
      <c r="J17" s="13"/>
      <c r="K17" s="23"/>
      <c r="M17" s="14"/>
      <c r="N17" s="14"/>
    </row>
    <row r="18" spans="1:14" ht="35.1" customHeight="1">
      <c r="A18" s="21" t="s">
        <v>9</v>
      </c>
      <c r="B18" s="201">
        <f t="shared" si="0"/>
        <v>1263189</v>
      </c>
      <c r="C18" s="187">
        <v>448492</v>
      </c>
      <c r="D18" s="199">
        <f t="shared" si="1"/>
        <v>0.35504742362385994</v>
      </c>
      <c r="E18" s="189">
        <v>814697</v>
      </c>
      <c r="F18" s="201">
        <f t="shared" si="2"/>
        <v>1668080</v>
      </c>
      <c r="G18" s="187">
        <v>473095</v>
      </c>
      <c r="H18" s="199">
        <f t="shared" si="3"/>
        <v>0.28361649321375476</v>
      </c>
      <c r="I18" s="189">
        <v>1194985</v>
      </c>
      <c r="J18" s="13"/>
      <c r="M18" s="14"/>
      <c r="N18" s="14"/>
    </row>
    <row r="19" spans="1:14" s="149" customFormat="1" ht="35.1" customHeight="1">
      <c r="A19" s="50" t="s">
        <v>20</v>
      </c>
      <c r="B19" s="53">
        <f t="shared" si="0"/>
        <v>271792</v>
      </c>
      <c r="C19" s="54">
        <v>143196</v>
      </c>
      <c r="D19" s="55">
        <f t="shared" si="1"/>
        <v>0.52685877435686113</v>
      </c>
      <c r="E19" s="52">
        <v>128596</v>
      </c>
      <c r="F19" s="53">
        <f t="shared" si="2"/>
        <v>0</v>
      </c>
      <c r="G19" s="54">
        <v>0</v>
      </c>
      <c r="H19" s="55">
        <v>0</v>
      </c>
      <c r="I19" s="52">
        <v>0</v>
      </c>
      <c r="J19" s="154"/>
    </row>
    <row r="20" spans="1:14" s="149" customFormat="1" ht="35.1" customHeight="1">
      <c r="A20" s="50" t="s">
        <v>24</v>
      </c>
      <c r="B20" s="53">
        <f t="shared" si="0"/>
        <v>36077102</v>
      </c>
      <c r="C20" s="54">
        <v>31212349</v>
      </c>
      <c r="D20" s="55">
        <f t="shared" si="1"/>
        <v>0.86515676896664262</v>
      </c>
      <c r="E20" s="175">
        <v>4864753</v>
      </c>
      <c r="F20" s="53">
        <f t="shared" si="2"/>
        <v>0</v>
      </c>
      <c r="G20" s="54">
        <v>0</v>
      </c>
      <c r="H20" s="55">
        <v>0</v>
      </c>
      <c r="I20" s="175">
        <v>0</v>
      </c>
      <c r="J20" s="154"/>
    </row>
    <row r="21" spans="1:14" ht="35.1" customHeight="1">
      <c r="A21" s="21" t="s">
        <v>11</v>
      </c>
      <c r="B21" s="201">
        <f t="shared" si="0"/>
        <v>52016</v>
      </c>
      <c r="C21" s="187">
        <v>52016</v>
      </c>
      <c r="D21" s="199">
        <f t="shared" si="1"/>
        <v>1</v>
      </c>
      <c r="E21" s="189">
        <v>0</v>
      </c>
      <c r="F21" s="201">
        <f t="shared" si="2"/>
        <v>49875</v>
      </c>
      <c r="G21" s="187">
        <v>49875</v>
      </c>
      <c r="H21" s="199">
        <f t="shared" si="3"/>
        <v>1</v>
      </c>
      <c r="I21" s="189">
        <v>0</v>
      </c>
      <c r="J21" s="13"/>
      <c r="M21" s="14"/>
      <c r="N21" s="14"/>
    </row>
    <row r="22" spans="1:14" ht="35.1" customHeight="1">
      <c r="A22" s="24" t="s">
        <v>10</v>
      </c>
      <c r="B22" s="202">
        <f t="shared" si="0"/>
        <v>146093423</v>
      </c>
      <c r="C22" s="203">
        <v>138004664</v>
      </c>
      <c r="D22" s="204">
        <f t="shared" si="1"/>
        <v>0.94463296954853337</v>
      </c>
      <c r="E22" s="229">
        <v>8088759</v>
      </c>
      <c r="F22" s="202">
        <f t="shared" si="2"/>
        <v>110272252</v>
      </c>
      <c r="G22" s="203">
        <v>106979367</v>
      </c>
      <c r="H22" s="204">
        <f t="shared" si="3"/>
        <v>0.97013858935246922</v>
      </c>
      <c r="I22" s="205">
        <v>3292885</v>
      </c>
      <c r="J22" s="25"/>
      <c r="L22" s="18"/>
      <c r="M22" s="14"/>
      <c r="N22" s="14"/>
    </row>
    <row r="23" spans="1:14" ht="35.1" customHeight="1">
      <c r="A23" s="56" t="s">
        <v>23</v>
      </c>
      <c r="B23" s="57">
        <f t="shared" si="0"/>
        <v>109744529</v>
      </c>
      <c r="C23" s="58">
        <v>106649119</v>
      </c>
      <c r="D23" s="59">
        <f t="shared" si="1"/>
        <v>0.97179440261664429</v>
      </c>
      <c r="E23" s="147">
        <v>3095410</v>
      </c>
      <c r="F23" s="57">
        <f t="shared" si="2"/>
        <v>110272252</v>
      </c>
      <c r="G23" s="58">
        <v>106979367</v>
      </c>
      <c r="H23" s="59">
        <f t="shared" si="3"/>
        <v>0.97013858935246922</v>
      </c>
      <c r="I23" s="147">
        <v>3292885</v>
      </c>
      <c r="J23" s="25"/>
      <c r="L23" s="18"/>
      <c r="M23" s="14"/>
      <c r="N23" s="14"/>
    </row>
    <row r="24" spans="1:14" s="149" customFormat="1" ht="35.1" customHeight="1">
      <c r="A24" s="157" t="s">
        <v>17</v>
      </c>
      <c r="B24" s="202">
        <f t="shared" si="0"/>
        <v>108481340</v>
      </c>
      <c r="C24" s="206">
        <v>106200627</v>
      </c>
      <c r="D24" s="204">
        <f t="shared" si="1"/>
        <v>0.97897598794410168</v>
      </c>
      <c r="E24" s="207">
        <v>2280713</v>
      </c>
      <c r="F24" s="202">
        <f t="shared" si="2"/>
        <v>108604172</v>
      </c>
      <c r="G24" s="206">
        <v>106506272</v>
      </c>
      <c r="H24" s="204">
        <f t="shared" si="3"/>
        <v>0.98068306252544335</v>
      </c>
      <c r="I24" s="207">
        <v>2097900</v>
      </c>
      <c r="J24" s="158"/>
      <c r="K24" s="148"/>
      <c r="L24" s="156"/>
      <c r="M24" s="156"/>
      <c r="N24" s="155"/>
    </row>
    <row r="25" spans="1:14" ht="35.1" customHeight="1">
      <c r="A25" s="27" t="s">
        <v>21</v>
      </c>
      <c r="B25" s="28">
        <f t="shared" si="0"/>
        <v>58970</v>
      </c>
      <c r="C25" s="29">
        <v>0</v>
      </c>
      <c r="D25" s="30">
        <f t="shared" si="1"/>
        <v>0</v>
      </c>
      <c r="E25" s="31">
        <v>58970</v>
      </c>
      <c r="F25" s="28">
        <f t="shared" si="2"/>
        <v>52701</v>
      </c>
      <c r="G25" s="159">
        <v>0</v>
      </c>
      <c r="H25" s="30">
        <f t="shared" si="3"/>
        <v>0</v>
      </c>
      <c r="I25" s="160">
        <v>52701</v>
      </c>
      <c r="J25" s="32"/>
      <c r="K25" s="33"/>
      <c r="L25" s="18"/>
      <c r="M25" s="18"/>
      <c r="N25" s="14"/>
    </row>
    <row r="26" spans="1:14" ht="12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18"/>
      <c r="M26" s="18"/>
      <c r="N26" s="14"/>
    </row>
    <row r="27" spans="1:14" ht="48.75" customHeight="1">
      <c r="A27" s="261" t="s">
        <v>16</v>
      </c>
      <c r="B27" s="271" t="s">
        <v>36</v>
      </c>
      <c r="C27" s="272"/>
      <c r="D27" s="272"/>
      <c r="E27" s="273"/>
      <c r="F27" s="271" t="s">
        <v>37</v>
      </c>
      <c r="G27" s="272"/>
      <c r="H27" s="272"/>
      <c r="I27" s="273"/>
      <c r="J27" s="35"/>
      <c r="K27" s="33"/>
      <c r="L27" s="18"/>
      <c r="M27" s="18"/>
      <c r="N27" s="14"/>
    </row>
    <row r="28" spans="1:14" ht="49.5" customHeight="1" thickBot="1">
      <c r="A28" s="262"/>
      <c r="B28" s="230" t="s">
        <v>2</v>
      </c>
      <c r="C28" s="231" t="s">
        <v>3</v>
      </c>
      <c r="D28" s="231" t="s">
        <v>4</v>
      </c>
      <c r="E28" s="232" t="s">
        <v>5</v>
      </c>
      <c r="F28" s="230" t="s">
        <v>2</v>
      </c>
      <c r="G28" s="231" t="s">
        <v>3</v>
      </c>
      <c r="H28" s="231" t="s">
        <v>4</v>
      </c>
      <c r="I28" s="232" t="s">
        <v>5</v>
      </c>
      <c r="J28" s="11"/>
      <c r="K28" s="33"/>
      <c r="L28" s="18"/>
      <c r="M28" s="18"/>
      <c r="N28" s="14"/>
    </row>
    <row r="29" spans="1:14" ht="51.75" customHeight="1" thickTop="1">
      <c r="A29" s="12" t="s">
        <v>12</v>
      </c>
      <c r="B29" s="211">
        <f>C29+E29</f>
        <v>17477079</v>
      </c>
      <c r="C29" s="187">
        <f>C7+'Nov22'!C29</f>
        <v>17210179</v>
      </c>
      <c r="D29" s="188">
        <f>C29/B29</f>
        <v>0.98472856934502617</v>
      </c>
      <c r="E29" s="212">
        <f>E7+'Nov22'!E29</f>
        <v>266900</v>
      </c>
      <c r="F29" s="211">
        <f>G29+I29</f>
        <v>16852490</v>
      </c>
      <c r="G29" s="187">
        <f>G7+'Nov22'!G29</f>
        <v>16480981</v>
      </c>
      <c r="H29" s="188">
        <f>G29/F29</f>
        <v>0.97795524578267068</v>
      </c>
      <c r="I29" s="212">
        <f>I7+'Nov22'!I29</f>
        <v>371509</v>
      </c>
      <c r="J29" s="13"/>
      <c r="M29" s="14"/>
      <c r="N29" s="14"/>
    </row>
    <row r="30" spans="1:14" ht="35.1" customHeight="1">
      <c r="A30" s="15" t="s">
        <v>6</v>
      </c>
      <c r="B30" s="194"/>
      <c r="C30" s="226"/>
      <c r="D30" s="227"/>
      <c r="E30" s="228"/>
      <c r="F30" s="194"/>
      <c r="G30" s="226"/>
      <c r="H30" s="227"/>
      <c r="I30" s="228"/>
      <c r="J30" s="16"/>
      <c r="M30" s="14"/>
      <c r="N30" s="14"/>
    </row>
    <row r="31" spans="1:14" ht="24.95" customHeight="1">
      <c r="A31" s="220" t="s">
        <v>73</v>
      </c>
      <c r="B31" s="194">
        <f t="shared" ref="B31:B36" si="4">C31+E31</f>
        <v>8606092</v>
      </c>
      <c r="C31" s="214">
        <f>C9+'Nov22'!C31</f>
        <v>8563037</v>
      </c>
      <c r="D31" s="196">
        <f t="shared" ref="D31:D47" si="5">C31/B31</f>
        <v>0.99499714853152854</v>
      </c>
      <c r="E31" s="215">
        <f>E9+'Nov22'!E31</f>
        <v>43055</v>
      </c>
      <c r="F31" s="194">
        <f t="shared" ref="F31:F36" si="6">G31+I31</f>
        <v>8669930</v>
      </c>
      <c r="G31" s="214">
        <f>G9+'Nov22'!G31</f>
        <v>8628363</v>
      </c>
      <c r="H31" s="196">
        <f t="shared" ref="H31:H47" si="7">G31/F31</f>
        <v>0.99520561296342647</v>
      </c>
      <c r="I31" s="215">
        <f>I9+'Nov22'!I31</f>
        <v>41567</v>
      </c>
      <c r="J31" s="13"/>
      <c r="M31" s="14"/>
      <c r="N31" s="14"/>
    </row>
    <row r="32" spans="1:14" ht="24.95" customHeight="1">
      <c r="A32" s="220" t="s">
        <v>74</v>
      </c>
      <c r="B32" s="194">
        <f t="shared" si="4"/>
        <v>1625433</v>
      </c>
      <c r="C32" s="214">
        <f>C10+'Nov22'!C32</f>
        <v>1612849</v>
      </c>
      <c r="D32" s="196">
        <f t="shared" si="5"/>
        <v>0.99225806292846275</v>
      </c>
      <c r="E32" s="215">
        <f>E10+'Nov22'!E32</f>
        <v>12584</v>
      </c>
      <c r="F32" s="194">
        <f t="shared" si="6"/>
        <v>1574878</v>
      </c>
      <c r="G32" s="214">
        <f>G10+'Nov22'!G32</f>
        <v>1563666</v>
      </c>
      <c r="H32" s="196">
        <f t="shared" si="7"/>
        <v>0.99288071837945546</v>
      </c>
      <c r="I32" s="215">
        <f>I10+'Nov22'!I32</f>
        <v>11212</v>
      </c>
      <c r="J32" s="13"/>
      <c r="K32" s="17"/>
      <c r="M32" s="14"/>
      <c r="N32" s="14"/>
    </row>
    <row r="33" spans="1:14" ht="24.95" customHeight="1">
      <c r="A33" s="220" t="s">
        <v>75</v>
      </c>
      <c r="B33" s="194">
        <f t="shared" si="4"/>
        <v>201125173</v>
      </c>
      <c r="C33" s="214">
        <f>C11+'Nov22'!C33</f>
        <v>199307324</v>
      </c>
      <c r="D33" s="196">
        <f t="shared" si="5"/>
        <v>0.99096160379685538</v>
      </c>
      <c r="E33" s="215">
        <f>E11+'Nov22'!E33</f>
        <v>1817849</v>
      </c>
      <c r="F33" s="194">
        <f t="shared" si="6"/>
        <v>203356498</v>
      </c>
      <c r="G33" s="214">
        <f>G11+'Nov22'!G33</f>
        <v>201708656</v>
      </c>
      <c r="H33" s="196">
        <f t="shared" si="7"/>
        <v>0.99189678217216348</v>
      </c>
      <c r="I33" s="215">
        <f>I11+'Nov22'!I33</f>
        <v>1647842</v>
      </c>
      <c r="J33" s="13"/>
      <c r="M33" s="14"/>
      <c r="N33" s="14"/>
    </row>
    <row r="34" spans="1:14" ht="24.95" customHeight="1">
      <c r="A34" s="71" t="s">
        <v>18</v>
      </c>
      <c r="B34" s="194">
        <f t="shared" si="4"/>
        <v>51061</v>
      </c>
      <c r="C34" s="214">
        <f>C12+'Nov22'!C34</f>
        <v>47655</v>
      </c>
      <c r="D34" s="196">
        <f t="shared" si="5"/>
        <v>0.93329547012396941</v>
      </c>
      <c r="E34" s="215">
        <f>E12+'Nov22'!E34</f>
        <v>3406</v>
      </c>
      <c r="F34" s="194">
        <f t="shared" si="6"/>
        <v>45793</v>
      </c>
      <c r="G34" s="214">
        <f>G12+'Nov22'!G34</f>
        <v>42627</v>
      </c>
      <c r="H34" s="196">
        <f t="shared" si="7"/>
        <v>0.93086279562378527</v>
      </c>
      <c r="I34" s="215">
        <f>I12+'Nov22'!I34</f>
        <v>3166</v>
      </c>
      <c r="J34" s="13"/>
      <c r="M34" s="14"/>
      <c r="N34" s="14"/>
    </row>
    <row r="35" spans="1:14" ht="24.95" customHeight="1">
      <c r="A35" s="220" t="s">
        <v>82</v>
      </c>
      <c r="B35" s="194">
        <f t="shared" si="4"/>
        <v>31118490</v>
      </c>
      <c r="C35" s="214">
        <f>C13+'Nov22'!C35</f>
        <v>30049987</v>
      </c>
      <c r="D35" s="196">
        <f t="shared" si="5"/>
        <v>0.96566340461892597</v>
      </c>
      <c r="E35" s="215">
        <f>E13+'Nov22'!E35</f>
        <v>1068503</v>
      </c>
      <c r="F35" s="194">
        <f t="shared" si="6"/>
        <v>22980773</v>
      </c>
      <c r="G35" s="214">
        <f>G13+'Nov22'!G35</f>
        <v>22172841</v>
      </c>
      <c r="H35" s="196">
        <f t="shared" si="7"/>
        <v>0.96484313212614736</v>
      </c>
      <c r="I35" s="215">
        <f>I13+'Nov22'!I35</f>
        <v>807932</v>
      </c>
      <c r="J35" s="13"/>
      <c r="M35" s="14"/>
      <c r="N35" s="14"/>
    </row>
    <row r="36" spans="1:14" ht="24.95" customHeight="1">
      <c r="A36" s="220" t="s">
        <v>83</v>
      </c>
      <c r="B36" s="194">
        <f t="shared" si="4"/>
        <v>24497018</v>
      </c>
      <c r="C36" s="214">
        <f>C14+'Nov22'!C36</f>
        <v>24061535</v>
      </c>
      <c r="D36" s="196">
        <f t="shared" si="5"/>
        <v>0.98222301996104178</v>
      </c>
      <c r="E36" s="215">
        <f>E14+'Nov22'!E36</f>
        <v>435483</v>
      </c>
      <c r="F36" s="194">
        <f t="shared" si="6"/>
        <v>19037281</v>
      </c>
      <c r="G36" s="214">
        <f>G14+'Nov22'!G36</f>
        <v>18691587</v>
      </c>
      <c r="H36" s="196">
        <f t="shared" si="7"/>
        <v>0.9818412093617781</v>
      </c>
      <c r="I36" s="215">
        <f>I14+'Nov22'!I36</f>
        <v>345694</v>
      </c>
      <c r="J36" s="13"/>
      <c r="M36" s="14"/>
      <c r="N36" s="14"/>
    </row>
    <row r="37" spans="1:14" ht="35.1" customHeight="1">
      <c r="A37" s="221" t="s">
        <v>78</v>
      </c>
      <c r="B37" s="198">
        <f>SUM(B31:B36)</f>
        <v>267023267</v>
      </c>
      <c r="C37" s="214">
        <f>SUM(C31:C36)</f>
        <v>263642387</v>
      </c>
      <c r="D37" s="199">
        <f t="shared" si="5"/>
        <v>0.98733863143094569</v>
      </c>
      <c r="E37" s="215">
        <f>SUM(E31:E36)</f>
        <v>3380880</v>
      </c>
      <c r="F37" s="198">
        <f>SUM(F31:F36)</f>
        <v>255665153</v>
      </c>
      <c r="G37" s="214">
        <f>SUM(G31:G36)</f>
        <v>252807740</v>
      </c>
      <c r="H37" s="199">
        <f t="shared" si="7"/>
        <v>0.9888236117966378</v>
      </c>
      <c r="I37" s="215">
        <f>SUM(I31:I36)</f>
        <v>2857413</v>
      </c>
      <c r="J37" s="13"/>
      <c r="M37" s="14"/>
      <c r="N37" s="14"/>
    </row>
    <row r="38" spans="1:14" ht="35.1" customHeight="1">
      <c r="A38" s="21" t="s">
        <v>7</v>
      </c>
      <c r="B38" s="198">
        <f>C38+E38</f>
        <v>6996026</v>
      </c>
      <c r="C38" s="216">
        <f>C16+'Nov22'!C38</f>
        <v>6579353</v>
      </c>
      <c r="D38" s="199">
        <f t="shared" si="5"/>
        <v>0.94044147348794871</v>
      </c>
      <c r="E38" s="217">
        <f>E16+'Nov22'!E38</f>
        <v>416673</v>
      </c>
      <c r="F38" s="198">
        <f>G38+I38</f>
        <v>5710346</v>
      </c>
      <c r="G38" s="216">
        <f>G16+'Nov22'!G38</f>
        <v>5145069</v>
      </c>
      <c r="H38" s="199">
        <f t="shared" si="7"/>
        <v>0.90100827515530579</v>
      </c>
      <c r="I38" s="217">
        <f>I16+'Nov22'!I38</f>
        <v>565277</v>
      </c>
      <c r="J38" s="13"/>
      <c r="M38" s="14"/>
      <c r="N38" s="14"/>
    </row>
    <row r="39" spans="1:14" ht="35.1" customHeight="1">
      <c r="A39" s="22" t="s">
        <v>8</v>
      </c>
      <c r="B39" s="198">
        <f>C39+E39</f>
        <v>10705139</v>
      </c>
      <c r="C39" s="216">
        <f>C17+'Nov22'!C39</f>
        <v>9012003</v>
      </c>
      <c r="D39" s="199">
        <f t="shared" si="5"/>
        <v>0.84183895230132</v>
      </c>
      <c r="E39" s="217">
        <f>E17+'Nov22'!E39</f>
        <v>1693136</v>
      </c>
      <c r="F39" s="198">
        <f>G39+I39</f>
        <v>11503923</v>
      </c>
      <c r="G39" s="216">
        <f>G17+'Nov22'!G39</f>
        <v>9750987</v>
      </c>
      <c r="H39" s="199">
        <f t="shared" si="7"/>
        <v>0.84762276312176288</v>
      </c>
      <c r="I39" s="217">
        <f>I17+'Nov22'!I39</f>
        <v>1752936</v>
      </c>
      <c r="J39" s="13"/>
      <c r="M39" s="14"/>
      <c r="N39" s="14"/>
    </row>
    <row r="40" spans="1:14" ht="35.1" customHeight="1">
      <c r="A40" s="21" t="s">
        <v>9</v>
      </c>
      <c r="B40" s="198">
        <f>C40+E40</f>
        <v>7083405</v>
      </c>
      <c r="C40" s="216">
        <f>C18+'Nov22'!C40</f>
        <v>3126757</v>
      </c>
      <c r="D40" s="199">
        <f t="shared" si="5"/>
        <v>0.44142005151477293</v>
      </c>
      <c r="E40" s="217">
        <f>E18+'Nov22'!E40</f>
        <v>3956648</v>
      </c>
      <c r="F40" s="198">
        <f>G40+I40</f>
        <v>8312965</v>
      </c>
      <c r="G40" s="216">
        <f>G18+'Nov22'!G40</f>
        <v>3621074</v>
      </c>
      <c r="H40" s="199">
        <f t="shared" si="7"/>
        <v>0.43559355777391101</v>
      </c>
      <c r="I40" s="217">
        <f>I18+'Nov22'!I40</f>
        <v>4691891</v>
      </c>
      <c r="J40" s="13"/>
      <c r="M40" s="14"/>
      <c r="N40" s="14"/>
    </row>
    <row r="41" spans="1:14" ht="35.1" customHeight="1">
      <c r="A41" s="50" t="s">
        <v>20</v>
      </c>
      <c r="B41" s="53">
        <f t="shared" ref="B41:B42" si="8">C41+E41</f>
        <v>1836040</v>
      </c>
      <c r="C41" s="51">
        <f>C19+'Nov22'!C41</f>
        <v>831894</v>
      </c>
      <c r="D41" s="55">
        <f t="shared" si="5"/>
        <v>0.45309143591642881</v>
      </c>
      <c r="E41" s="52">
        <f>E19+'Nov22'!E41</f>
        <v>1004146</v>
      </c>
      <c r="F41" s="53">
        <f t="shared" ref="F41" si="9">G41+I41</f>
        <v>0</v>
      </c>
      <c r="G41" s="51">
        <f>G19+'Nov22'!G41</f>
        <v>0</v>
      </c>
      <c r="H41" s="55">
        <v>0</v>
      </c>
      <c r="I41" s="52">
        <f>I19+'Nov22'!I41</f>
        <v>0</v>
      </c>
      <c r="J41" s="13"/>
      <c r="M41" s="14"/>
      <c r="N41" s="14"/>
    </row>
    <row r="42" spans="1:14" ht="35.1" customHeight="1">
      <c r="A42" s="50" t="s">
        <v>24</v>
      </c>
      <c r="B42" s="53">
        <f t="shared" si="8"/>
        <v>108292816</v>
      </c>
      <c r="C42" s="51">
        <f>C20+'Nov22'!C42</f>
        <v>93781387</v>
      </c>
      <c r="D42" s="55">
        <f t="shared" si="5"/>
        <v>0.86599823020577837</v>
      </c>
      <c r="E42" s="52">
        <f>E20+'Nov22'!E42</f>
        <v>14511429</v>
      </c>
      <c r="F42" s="53">
        <f t="shared" ref="F42" si="10">G42+I42</f>
        <v>0</v>
      </c>
      <c r="G42" s="51">
        <f>G20+'Nov22'!G42</f>
        <v>0</v>
      </c>
      <c r="H42" s="55">
        <v>0</v>
      </c>
      <c r="I42" s="52">
        <f>I20+'Nov22'!I42</f>
        <v>0</v>
      </c>
      <c r="J42" s="13"/>
      <c r="M42" s="14"/>
      <c r="N42" s="14"/>
    </row>
    <row r="43" spans="1:14" ht="35.1" customHeight="1">
      <c r="A43" s="21" t="s">
        <v>11</v>
      </c>
      <c r="B43" s="201">
        <f>C43+E43</f>
        <v>152948</v>
      </c>
      <c r="C43" s="216">
        <f>C21+'Nov22'!C43</f>
        <v>152948</v>
      </c>
      <c r="D43" s="199">
        <f t="shared" si="5"/>
        <v>1</v>
      </c>
      <c r="E43" s="217">
        <f>E21+'Nov22'!E43</f>
        <v>0</v>
      </c>
      <c r="F43" s="201">
        <f>G43+I43</f>
        <v>148772</v>
      </c>
      <c r="G43" s="216">
        <f>G21+'Nov22'!G43</f>
        <v>148772</v>
      </c>
      <c r="H43" s="199">
        <f t="shared" si="7"/>
        <v>1</v>
      </c>
      <c r="I43" s="217">
        <f>I21+'Nov22'!I43</f>
        <v>0</v>
      </c>
      <c r="J43" s="13"/>
      <c r="M43" s="14"/>
      <c r="N43" s="14"/>
    </row>
    <row r="44" spans="1:14" ht="35.1" customHeight="1">
      <c r="A44" s="24" t="s">
        <v>10</v>
      </c>
      <c r="B44" s="202">
        <f>SUM(C44+E44)</f>
        <v>419566720</v>
      </c>
      <c r="C44" s="218">
        <f>C22+'Nov22'!C44</f>
        <v>394336908</v>
      </c>
      <c r="D44" s="204">
        <f t="shared" si="5"/>
        <v>0.93986698468362795</v>
      </c>
      <c r="E44" s="219">
        <f>E22+'Nov22'!E44</f>
        <v>25229812</v>
      </c>
      <c r="F44" s="202">
        <f>SUM(G44+I44)</f>
        <v>298193649</v>
      </c>
      <c r="G44" s="218">
        <f>G22+'Nov22'!G44</f>
        <v>287954623</v>
      </c>
      <c r="H44" s="204">
        <f t="shared" si="7"/>
        <v>0.96566316541503538</v>
      </c>
      <c r="I44" s="219">
        <f>I22+'Nov22'!I44</f>
        <v>10239026</v>
      </c>
      <c r="J44" s="25"/>
      <c r="M44" s="14"/>
      <c r="N44" s="14"/>
    </row>
    <row r="45" spans="1:14" ht="35.1" customHeight="1">
      <c r="A45" s="56" t="s">
        <v>23</v>
      </c>
      <c r="B45" s="57">
        <f>B44-B41-B42</f>
        <v>309437864</v>
      </c>
      <c r="C45" s="58">
        <f>C44-C41-C42</f>
        <v>299723627</v>
      </c>
      <c r="D45" s="59">
        <f t="shared" si="5"/>
        <v>0.96860682505228257</v>
      </c>
      <c r="E45" s="147">
        <f>E44-E41-E42</f>
        <v>9714237</v>
      </c>
      <c r="F45" s="57">
        <f>F44-F41-F42</f>
        <v>298193649</v>
      </c>
      <c r="G45" s="58">
        <f>G44-G41-G42</f>
        <v>287954623</v>
      </c>
      <c r="H45" s="59">
        <f t="shared" si="7"/>
        <v>0.96566316541503538</v>
      </c>
      <c r="I45" s="147">
        <f>I44-I41-I42</f>
        <v>10239026</v>
      </c>
      <c r="J45" s="25"/>
      <c r="M45" s="14"/>
      <c r="N45" s="14"/>
    </row>
    <row r="46" spans="1:14" s="149" customFormat="1" ht="35.1" customHeight="1">
      <c r="A46" s="157" t="s">
        <v>17</v>
      </c>
      <c r="B46" s="202">
        <f>B45-B40</f>
        <v>302354459</v>
      </c>
      <c r="C46" s="206">
        <f>C45-C40</f>
        <v>296596870</v>
      </c>
      <c r="D46" s="204">
        <f t="shared" si="5"/>
        <v>0.98095748606108701</v>
      </c>
      <c r="E46" s="207">
        <f>E45-E40</f>
        <v>5757589</v>
      </c>
      <c r="F46" s="202">
        <f>F45-F40</f>
        <v>289880684</v>
      </c>
      <c r="G46" s="206">
        <f>G45-G40</f>
        <v>284333549</v>
      </c>
      <c r="H46" s="204">
        <f t="shared" si="7"/>
        <v>0.98086407509649731</v>
      </c>
      <c r="I46" s="207">
        <f>I45-I40</f>
        <v>5547135</v>
      </c>
      <c r="J46" s="158"/>
      <c r="K46" s="148"/>
      <c r="L46" s="156"/>
      <c r="M46" s="156"/>
      <c r="N46" s="155"/>
    </row>
    <row r="47" spans="1:14" ht="35.1" customHeight="1">
      <c r="A47" s="27" t="s">
        <v>21</v>
      </c>
      <c r="B47" s="28">
        <f>C47+E47</f>
        <v>167201</v>
      </c>
      <c r="C47" s="29">
        <f>C25+'Nov22'!C47</f>
        <v>0</v>
      </c>
      <c r="D47" s="30">
        <f t="shared" si="5"/>
        <v>0</v>
      </c>
      <c r="E47" s="31">
        <f>E25+'Nov22'!E47</f>
        <v>167201</v>
      </c>
      <c r="F47" s="28">
        <f>G47+I47</f>
        <v>150765</v>
      </c>
      <c r="G47" s="29">
        <f>G25+'Nov22'!G47</f>
        <v>0</v>
      </c>
      <c r="H47" s="30">
        <f t="shared" si="7"/>
        <v>0</v>
      </c>
      <c r="I47" s="31">
        <f>I25+'Nov22'!I47</f>
        <v>150765</v>
      </c>
      <c r="J47" s="38"/>
      <c r="M47" s="14"/>
      <c r="N47" s="14"/>
    </row>
    <row r="48" spans="1:14" s="8" customFormat="1" ht="35.1" customHeight="1">
      <c r="A48" s="176" t="s">
        <v>22</v>
      </c>
      <c r="B48" s="182"/>
      <c r="C48" s="182"/>
      <c r="D48" s="182"/>
      <c r="E48" s="182"/>
      <c r="F48" s="182"/>
      <c r="G48" s="182"/>
      <c r="H48" s="182"/>
      <c r="I48" s="182"/>
      <c r="J48" s="62"/>
      <c r="K48" s="7"/>
      <c r="L48" s="7"/>
    </row>
    <row r="49" spans="1:14" ht="35.1" customHeight="1">
      <c r="A49" s="173" t="s">
        <v>25</v>
      </c>
      <c r="B49" s="162"/>
      <c r="C49" s="162"/>
      <c r="D49" s="163"/>
      <c r="E49" s="162"/>
      <c r="F49" s="162"/>
      <c r="G49" s="162"/>
      <c r="H49" s="163"/>
      <c r="I49" s="162"/>
      <c r="J49" s="42"/>
      <c r="M49" s="14"/>
      <c r="N49" s="14"/>
    </row>
    <row r="50" spans="1:14" ht="35.1" customHeight="1">
      <c r="A50" s="181" t="s">
        <v>19</v>
      </c>
      <c r="B50" s="42"/>
      <c r="C50" s="42"/>
      <c r="D50" s="44"/>
      <c r="E50" s="42"/>
      <c r="F50" s="42"/>
      <c r="G50" s="42"/>
      <c r="H50" s="44"/>
      <c r="I50" s="42"/>
      <c r="J50" s="42"/>
      <c r="M50" s="14"/>
      <c r="N50" s="14"/>
    </row>
    <row r="51" spans="1:14" ht="35.1" customHeight="1">
      <c r="A51" s="173" t="s">
        <v>84</v>
      </c>
      <c r="B51" s="41"/>
      <c r="C51" s="41"/>
      <c r="D51" s="44"/>
      <c r="E51" s="41"/>
      <c r="F51" s="41"/>
      <c r="G51" s="41"/>
      <c r="H51" s="44"/>
      <c r="I51" s="41"/>
      <c r="J51" s="41"/>
      <c r="M51" s="14"/>
      <c r="N51" s="14"/>
    </row>
    <row r="52" spans="1:14" ht="19.899999999999999" customHeight="1">
      <c r="B52" s="41"/>
      <c r="C52" s="41"/>
      <c r="D52" s="41"/>
      <c r="E52" s="41"/>
      <c r="F52" s="41"/>
      <c r="G52" s="41"/>
      <c r="H52" s="41"/>
      <c r="I52" s="41"/>
      <c r="J52" s="41"/>
      <c r="M52" s="14"/>
      <c r="N52" s="14"/>
    </row>
    <row r="53" spans="1:14" ht="19.899999999999999" customHeight="1">
      <c r="B53" s="41"/>
      <c r="C53" s="41"/>
      <c r="D53" s="41"/>
      <c r="E53" s="41"/>
      <c r="F53" s="41"/>
      <c r="G53" s="41"/>
      <c r="H53" s="41"/>
      <c r="I53" s="41"/>
      <c r="J53" s="41"/>
      <c r="M53" s="14"/>
      <c r="N53" s="14"/>
    </row>
    <row r="54" spans="1:14" ht="19.899999999999999" customHeight="1">
      <c r="B54" s="41"/>
      <c r="C54" s="41"/>
      <c r="D54" s="41"/>
      <c r="E54" s="41"/>
      <c r="F54" s="41"/>
      <c r="G54" s="41"/>
      <c r="H54" s="41"/>
      <c r="I54" s="41"/>
      <c r="J54" s="41"/>
      <c r="M54" s="14"/>
      <c r="N54" s="14"/>
    </row>
    <row r="55" spans="1:14" ht="19.899999999999999" customHeight="1">
      <c r="B55" s="41"/>
      <c r="C55" s="41"/>
      <c r="D55" s="41"/>
      <c r="E55" s="41"/>
      <c r="F55" s="41"/>
      <c r="G55" s="41"/>
      <c r="H55" s="41"/>
      <c r="I55" s="41"/>
      <c r="J55" s="41"/>
      <c r="M55" s="14"/>
      <c r="N55" s="14"/>
    </row>
    <row r="56" spans="1:14">
      <c r="B56" s="41"/>
      <c r="C56" s="41"/>
      <c r="D56" s="41"/>
      <c r="E56" s="41"/>
      <c r="F56" s="41"/>
      <c r="G56" s="41"/>
      <c r="H56" s="41"/>
      <c r="I56" s="41"/>
      <c r="J56" s="41"/>
      <c r="M56" s="14"/>
      <c r="N56" s="14"/>
    </row>
    <row r="57" spans="1:14">
      <c r="B57" s="41"/>
      <c r="C57" s="41"/>
      <c r="D57" s="41"/>
      <c r="E57" s="41"/>
      <c r="F57" s="41"/>
      <c r="G57" s="41"/>
      <c r="H57" s="41"/>
      <c r="I57" s="41"/>
      <c r="J57" s="41"/>
      <c r="M57" s="14"/>
      <c r="N57" s="14"/>
    </row>
    <row r="58" spans="1:14">
      <c r="B58" s="41"/>
      <c r="C58" s="41"/>
      <c r="D58" s="41"/>
      <c r="E58" s="41"/>
      <c r="F58" s="41"/>
      <c r="G58" s="41"/>
      <c r="H58" s="41"/>
      <c r="I58" s="41"/>
      <c r="J58" s="41"/>
      <c r="M58" s="14"/>
      <c r="N58" s="14"/>
    </row>
    <row r="59" spans="1:14">
      <c r="B59" s="43"/>
      <c r="C59" s="43"/>
      <c r="D59" s="43"/>
      <c r="E59" s="43"/>
      <c r="F59" s="43"/>
      <c r="G59" s="43"/>
      <c r="H59" s="43"/>
      <c r="I59" s="43"/>
      <c r="J59" s="43"/>
    </row>
    <row r="60" spans="1:14">
      <c r="B60" s="46"/>
      <c r="C60" s="46"/>
      <c r="D60" s="45"/>
      <c r="E60" s="46"/>
      <c r="F60" s="46"/>
      <c r="G60" s="46"/>
      <c r="H60" s="45"/>
      <c r="I60" s="46"/>
      <c r="J60" s="46"/>
    </row>
    <row r="61" spans="1:14">
      <c r="B61"/>
      <c r="C61"/>
      <c r="D61"/>
      <c r="E61"/>
      <c r="F61"/>
      <c r="G61"/>
      <c r="H61"/>
      <c r="I61"/>
      <c r="J61"/>
    </row>
    <row r="62" spans="1:14">
      <c r="B62"/>
      <c r="C62"/>
      <c r="D62"/>
      <c r="E62"/>
      <c r="F62"/>
      <c r="G62"/>
      <c r="H62"/>
      <c r="I62"/>
      <c r="J62"/>
    </row>
    <row r="63" spans="1:14">
      <c r="A63" s="167"/>
      <c r="B63" s="47"/>
      <c r="C63" s="47"/>
      <c r="D63" s="47"/>
      <c r="E63" s="47"/>
      <c r="F63" s="47"/>
      <c r="G63" s="47"/>
      <c r="H63" s="47"/>
      <c r="I63" s="47"/>
      <c r="J63" s="47"/>
    </row>
    <row r="64" spans="1:14">
      <c r="A64" s="167"/>
      <c r="B64" s="47"/>
      <c r="C64" s="47"/>
      <c r="D64" s="40"/>
      <c r="E64" s="47"/>
      <c r="F64" s="47"/>
      <c r="G64" s="47"/>
      <c r="H64" s="40"/>
      <c r="I64" s="47"/>
      <c r="J64" s="47"/>
    </row>
    <row r="65" spans="1:256">
      <c r="A65" s="170"/>
      <c r="B65" s="47"/>
      <c r="C65" s="47"/>
      <c r="D65" s="47"/>
      <c r="E65" s="47"/>
      <c r="F65" s="47"/>
      <c r="G65" s="47"/>
      <c r="H65" s="47"/>
      <c r="I65" s="47"/>
      <c r="J65" s="47"/>
    </row>
    <row r="66" spans="1:256" s="1" customFormat="1">
      <c r="A66" s="167"/>
      <c r="B66" s="47"/>
      <c r="C66" s="47"/>
      <c r="D66" s="47"/>
      <c r="E66" s="47"/>
      <c r="F66" s="47"/>
      <c r="G66" s="47"/>
      <c r="H66" s="47"/>
      <c r="I66" s="47"/>
      <c r="J66" s="47"/>
      <c r="L66" s="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1" customFormat="1">
      <c r="A67" s="167"/>
      <c r="B67" s="47"/>
      <c r="C67" s="47"/>
      <c r="D67" s="40"/>
      <c r="E67" s="47"/>
      <c r="F67" s="47"/>
      <c r="G67" s="47"/>
      <c r="H67" s="40"/>
      <c r="I67" s="47"/>
      <c r="J67" s="47"/>
      <c r="L67" s="6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1" customFormat="1">
      <c r="A68" s="167"/>
      <c r="B68" s="47"/>
      <c r="C68" s="47"/>
      <c r="D68" s="40"/>
      <c r="E68" s="47"/>
      <c r="F68" s="47"/>
      <c r="G68" s="47"/>
      <c r="H68" s="40"/>
      <c r="I68" s="47"/>
      <c r="J68" s="47"/>
      <c r="L68" s="6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" customFormat="1">
      <c r="A69" s="167"/>
      <c r="B69" s="47"/>
      <c r="C69" s="47"/>
      <c r="D69" s="40"/>
      <c r="E69" s="47"/>
      <c r="F69" s="47"/>
      <c r="G69" s="47"/>
      <c r="H69" s="40"/>
      <c r="I69" s="47"/>
      <c r="J69" s="47"/>
      <c r="L69" s="6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1" customFormat="1">
      <c r="A70" s="167"/>
      <c r="B70" s="47"/>
      <c r="C70" s="47"/>
      <c r="D70" s="40"/>
      <c r="E70" s="47"/>
      <c r="F70" s="47"/>
      <c r="G70" s="47"/>
      <c r="H70" s="40"/>
      <c r="I70" s="47"/>
      <c r="J70" s="47"/>
      <c r="L70" s="6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1" customFormat="1">
      <c r="A71" s="167"/>
      <c r="B71" s="47"/>
      <c r="C71" s="47"/>
      <c r="D71" s="40"/>
      <c r="E71" s="47"/>
      <c r="F71" s="47"/>
      <c r="G71" s="47"/>
      <c r="H71" s="40"/>
      <c r="I71" s="47"/>
      <c r="J71" s="47"/>
      <c r="L71" s="6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" customFormat="1">
      <c r="A72" s="170"/>
      <c r="B72" s="47"/>
      <c r="C72" s="47"/>
      <c r="D72" s="40"/>
      <c r="E72" s="47"/>
      <c r="F72" s="47"/>
      <c r="G72" s="47"/>
      <c r="H72" s="40"/>
      <c r="I72" s="47"/>
      <c r="J72" s="47"/>
      <c r="L72" s="6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1" customFormat="1">
      <c r="A73" s="167"/>
      <c r="B73" s="47"/>
      <c r="C73" s="47"/>
      <c r="D73" s="40"/>
      <c r="E73" s="47"/>
      <c r="F73" s="47"/>
      <c r="G73" s="47"/>
      <c r="H73" s="40"/>
      <c r="I73" s="47"/>
      <c r="J73" s="47"/>
      <c r="L73" s="6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1" customFormat="1">
      <c r="A74" s="170"/>
      <c r="B74" s="47"/>
      <c r="C74" s="47"/>
      <c r="D74" s="40"/>
      <c r="E74" s="47"/>
      <c r="F74" s="47"/>
      <c r="G74" s="47"/>
      <c r="H74" s="40"/>
      <c r="I74" s="47"/>
      <c r="J74" s="47"/>
      <c r="L74" s="6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1" customFormat="1">
      <c r="A75" s="167"/>
      <c r="B75" s="47"/>
      <c r="C75" s="47"/>
      <c r="D75" s="40"/>
      <c r="E75" s="47"/>
      <c r="F75" s="47"/>
      <c r="G75" s="47"/>
      <c r="H75" s="40"/>
      <c r="I75" s="47"/>
      <c r="J75" s="47"/>
      <c r="L75" s="6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1" customFormat="1">
      <c r="A76" s="167"/>
      <c r="B76" s="47"/>
      <c r="C76" s="47"/>
      <c r="D76" s="40"/>
      <c r="E76" s="47"/>
      <c r="F76" s="47"/>
      <c r="G76" s="47"/>
      <c r="H76" s="40"/>
      <c r="I76" s="47"/>
      <c r="J76" s="47"/>
      <c r="L76" s="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1" customFormat="1">
      <c r="A77" s="167"/>
      <c r="B77" s="47"/>
      <c r="C77" s="47"/>
      <c r="D77" s="40"/>
      <c r="E77" s="47"/>
      <c r="F77" s="47"/>
      <c r="G77" s="47"/>
      <c r="H77" s="40"/>
      <c r="I77" s="47"/>
      <c r="J77" s="47"/>
      <c r="L77" s="6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1" customFormat="1">
      <c r="A78" s="170"/>
      <c r="B78" s="47"/>
      <c r="C78" s="47"/>
      <c r="D78" s="40"/>
      <c r="E78" s="47"/>
      <c r="F78" s="47"/>
      <c r="G78" s="47"/>
      <c r="H78" s="40"/>
      <c r="I78" s="47"/>
      <c r="J78" s="47"/>
      <c r="L78" s="6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" customFormat="1">
      <c r="A79" s="167"/>
      <c r="B79" s="47"/>
      <c r="C79" s="47"/>
      <c r="D79" s="40"/>
      <c r="E79" s="47"/>
      <c r="F79" s="47"/>
      <c r="G79" s="47"/>
      <c r="H79" s="40"/>
      <c r="I79" s="47"/>
      <c r="J79" s="47"/>
      <c r="L79" s="6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1" customFormat="1">
      <c r="A80" s="170"/>
      <c r="B80" s="47"/>
      <c r="C80" s="47"/>
      <c r="D80" s="40"/>
      <c r="E80" s="47"/>
      <c r="F80" s="47"/>
      <c r="G80" s="47"/>
      <c r="H80" s="40"/>
      <c r="I80" s="47"/>
      <c r="J80" s="47"/>
      <c r="L80" s="6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1" customFormat="1">
      <c r="A81" s="167"/>
      <c r="B81" s="48"/>
      <c r="C81" s="48"/>
      <c r="D81" s="48"/>
      <c r="E81" s="48"/>
      <c r="F81" s="48"/>
      <c r="G81" s="48"/>
      <c r="H81" s="48"/>
      <c r="I81" s="48"/>
      <c r="J81" s="48"/>
      <c r="L81" s="6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1" customFormat="1">
      <c r="A82" s="167"/>
      <c r="B82" s="41"/>
      <c r="C82" s="41"/>
      <c r="D82" s="41"/>
      <c r="E82" s="41"/>
      <c r="F82" s="41"/>
      <c r="G82" s="41"/>
      <c r="H82" s="41"/>
      <c r="I82" s="41"/>
      <c r="J82" s="41"/>
      <c r="L82" s="6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1" customFormat="1">
      <c r="A83" s="165"/>
      <c r="B83" s="43"/>
      <c r="C83" s="43"/>
      <c r="D83" s="43"/>
      <c r="E83" s="43"/>
      <c r="F83" s="43"/>
      <c r="G83" s="43"/>
      <c r="H83" s="43"/>
      <c r="I83" s="43"/>
      <c r="J83" s="43"/>
      <c r="L83" s="6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1" customFormat="1">
      <c r="A84" s="165"/>
      <c r="B84" s="43"/>
      <c r="C84" s="43"/>
      <c r="D84" s="43"/>
      <c r="E84" s="43"/>
      <c r="F84" s="43"/>
      <c r="G84" s="43"/>
      <c r="H84" s="43"/>
      <c r="I84" s="43"/>
      <c r="J84" s="43"/>
      <c r="L84" s="6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1" customFormat="1">
      <c r="A85" s="165"/>
      <c r="B85" s="43"/>
      <c r="C85" s="43"/>
      <c r="D85" s="43"/>
      <c r="E85" s="43"/>
      <c r="F85" s="43"/>
      <c r="G85" s="43"/>
      <c r="H85" s="43"/>
      <c r="I85" s="43"/>
      <c r="J85" s="43"/>
      <c r="L85" s="6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1" customFormat="1">
      <c r="A86" s="172"/>
      <c r="B86" s="43"/>
      <c r="C86" s="43"/>
      <c r="D86" s="43"/>
      <c r="E86" s="43"/>
      <c r="F86" s="43"/>
      <c r="G86" s="43"/>
      <c r="H86" s="43"/>
      <c r="I86" s="43"/>
      <c r="J86" s="43"/>
      <c r="L86" s="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1" customFormat="1">
      <c r="A87" s="165"/>
      <c r="B87" s="43"/>
      <c r="C87" s="43"/>
      <c r="D87" s="43"/>
      <c r="E87" s="43"/>
      <c r="F87" s="43"/>
      <c r="G87" s="43"/>
      <c r="H87" s="43"/>
      <c r="I87" s="43"/>
      <c r="J87" s="43"/>
      <c r="L87" s="6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1" customFormat="1">
      <c r="A88" s="172"/>
      <c r="B88" s="43"/>
      <c r="C88" s="43"/>
      <c r="D88" s="43"/>
      <c r="E88" s="43"/>
      <c r="F88" s="43"/>
      <c r="G88" s="43"/>
      <c r="H88" s="43"/>
      <c r="I88" s="43"/>
      <c r="J88" s="43"/>
      <c r="L88" s="6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1" customFormat="1">
      <c r="A89" s="165"/>
      <c r="B89" s="43"/>
      <c r="C89" s="43"/>
      <c r="D89" s="43"/>
      <c r="E89" s="43"/>
      <c r="F89" s="43"/>
      <c r="G89" s="43"/>
      <c r="H89" s="43"/>
      <c r="I89" s="43"/>
      <c r="J89" s="43"/>
      <c r="L89" s="6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1" customFormat="1">
      <c r="A90" s="165"/>
      <c r="B90" s="43"/>
      <c r="C90" s="43"/>
      <c r="D90" s="43"/>
      <c r="E90" s="43"/>
      <c r="F90" s="43"/>
      <c r="G90" s="43"/>
      <c r="H90" s="43"/>
      <c r="I90" s="43"/>
      <c r="J90" s="43"/>
      <c r="L90" s="6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1" customFormat="1">
      <c r="A91" s="165"/>
      <c r="B91" s="43"/>
      <c r="C91" s="43"/>
      <c r="D91" s="43"/>
      <c r="E91" s="43"/>
      <c r="F91" s="43"/>
      <c r="G91" s="43"/>
      <c r="H91" s="43"/>
      <c r="I91" s="43"/>
      <c r="J91" s="43"/>
      <c r="L91" s="6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1" customFormat="1">
      <c r="A92" s="165"/>
      <c r="B92" s="43"/>
      <c r="C92" s="43"/>
      <c r="D92" s="43"/>
      <c r="E92" s="43"/>
      <c r="F92" s="43"/>
      <c r="G92" s="43"/>
      <c r="H92" s="43"/>
      <c r="I92" s="43"/>
      <c r="J92" s="43"/>
      <c r="L92" s="6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1" customFormat="1">
      <c r="A93" s="165"/>
      <c r="B93" s="43"/>
      <c r="C93" s="43"/>
      <c r="D93" s="43"/>
      <c r="E93" s="43"/>
      <c r="F93" s="43"/>
      <c r="G93" s="43"/>
      <c r="H93" s="43"/>
      <c r="I93" s="43"/>
      <c r="J93" s="43"/>
      <c r="L93" s="6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1" customFormat="1">
      <c r="A94" s="165"/>
      <c r="B94" s="43"/>
      <c r="C94" s="43"/>
      <c r="D94" s="43"/>
      <c r="E94" s="43"/>
      <c r="F94" s="43"/>
      <c r="G94" s="43"/>
      <c r="H94" s="43"/>
      <c r="I94" s="43"/>
      <c r="J94" s="43"/>
      <c r="L94" s="6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1" customFormat="1">
      <c r="A95" s="165"/>
      <c r="B95" s="43"/>
      <c r="C95" s="43"/>
      <c r="D95" s="43"/>
      <c r="E95" s="43"/>
      <c r="F95" s="43"/>
      <c r="G95" s="43"/>
      <c r="H95" s="43"/>
      <c r="I95" s="43"/>
      <c r="J95" s="43"/>
      <c r="L95" s="6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1" customFormat="1">
      <c r="A96" s="165"/>
      <c r="B96" s="43"/>
      <c r="C96" s="43"/>
      <c r="D96" s="43"/>
      <c r="E96" s="43"/>
      <c r="F96" s="43"/>
      <c r="G96" s="43"/>
      <c r="H96" s="43"/>
      <c r="I96" s="43"/>
      <c r="J96" s="43"/>
      <c r="L96" s="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</sheetData>
  <mergeCells count="9">
    <mergeCell ref="A27:A28"/>
    <mergeCell ref="F27:I27"/>
    <mergeCell ref="A1:I1"/>
    <mergeCell ref="A2:I2"/>
    <mergeCell ref="A3:I3"/>
    <mergeCell ref="A5:A6"/>
    <mergeCell ref="F5:I5"/>
    <mergeCell ref="B5:E5"/>
    <mergeCell ref="B27:E27"/>
  </mergeCells>
  <pageMargins left="0.75" right="0.75" top="1" bottom="1" header="0.5" footer="0.5"/>
  <pageSetup scale="40" orientation="portrait" r:id="rId1"/>
  <headerFooter alignWithMargins="0"/>
  <ignoredErrors>
    <ignoredError sqref="D45:D46 H45:H46 B37 D37 F37 H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BC3F2-1C78-4B10-84B7-7F3B03A26BA1}">
  <sheetPr>
    <pageSetUpPr fitToPage="1"/>
  </sheetPr>
  <dimension ref="A1:IU96"/>
  <sheetViews>
    <sheetView zoomScale="70" zoomScaleNormal="70" workbookViewId="0">
      <selection sqref="A1:I1"/>
    </sheetView>
  </sheetViews>
  <sheetFormatPr defaultColWidth="12.5703125" defaultRowHeight="15.75"/>
  <cols>
    <col min="1" max="1" width="56.7109375" style="149" customWidth="1"/>
    <col min="2" max="2" width="19.7109375" style="39" bestFit="1" customWidth="1"/>
    <col min="3" max="3" width="19.140625" style="39" bestFit="1" customWidth="1"/>
    <col min="4" max="4" width="11.140625" style="39" bestFit="1" customWidth="1"/>
    <col min="5" max="5" width="20.7109375" style="39" bestFit="1" customWidth="1"/>
    <col min="6" max="6" width="19.7109375" style="39" bestFit="1" customWidth="1"/>
    <col min="7" max="7" width="19.140625" style="39" bestFit="1" customWidth="1"/>
    <col min="8" max="8" width="11.140625" style="39" bestFit="1" customWidth="1"/>
    <col min="9" max="9" width="20.7109375" style="39" bestFit="1" customWidth="1"/>
    <col min="10" max="10" width="4.7109375" style="39" hidden="1" customWidth="1"/>
    <col min="11" max="11" width="14.140625" style="1" customWidth="1"/>
    <col min="12" max="12" width="20.5703125" style="6" customWidth="1"/>
    <col min="13" max="13" width="13.85546875" customWidth="1"/>
    <col min="14" max="14" width="15.140625" customWidth="1"/>
    <col min="15" max="16" width="13.85546875" customWidth="1"/>
  </cols>
  <sheetData>
    <row r="1" spans="1:16" ht="38.25" customHeight="1">
      <c r="A1" s="274" t="s">
        <v>15</v>
      </c>
      <c r="B1" s="274"/>
      <c r="C1" s="274"/>
      <c r="D1" s="274"/>
      <c r="E1" s="274"/>
      <c r="F1" s="274"/>
      <c r="G1" s="274"/>
      <c r="H1" s="274"/>
      <c r="I1" s="274"/>
      <c r="J1" s="63"/>
      <c r="L1" s="2"/>
      <c r="M1" s="3"/>
      <c r="N1" s="3"/>
      <c r="O1" s="3"/>
      <c r="P1" s="3"/>
    </row>
    <row r="2" spans="1:16" ht="38.25" customHeight="1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63"/>
      <c r="L2" s="2"/>
      <c r="M2" s="3"/>
      <c r="N2" s="3"/>
      <c r="O2" s="3"/>
      <c r="P2" s="3"/>
    </row>
    <row r="3" spans="1:16" ht="37.5" customHeight="1">
      <c r="A3" s="275">
        <v>44927</v>
      </c>
      <c r="B3" s="275"/>
      <c r="C3" s="275"/>
      <c r="D3" s="275"/>
      <c r="E3" s="275"/>
      <c r="F3" s="275"/>
      <c r="G3" s="275"/>
      <c r="H3" s="275"/>
      <c r="I3" s="275"/>
      <c r="J3" s="64"/>
      <c r="L3" s="2"/>
      <c r="M3" s="3"/>
      <c r="N3" s="3"/>
      <c r="O3" s="3"/>
      <c r="P3" s="3"/>
    </row>
    <row r="4" spans="1:16" ht="21.75" customHeight="1">
      <c r="A4" s="150" t="s">
        <v>1</v>
      </c>
      <c r="B4" s="4"/>
      <c r="C4" s="5"/>
      <c r="D4" s="5"/>
      <c r="E4" s="5"/>
      <c r="F4" s="4"/>
      <c r="G4" s="5"/>
      <c r="H4" s="5"/>
      <c r="I4" s="5"/>
      <c r="J4" s="5"/>
      <c r="L4" s="2"/>
      <c r="M4" s="3"/>
      <c r="N4" s="3"/>
      <c r="O4" s="3"/>
      <c r="P4" s="3"/>
    </row>
    <row r="5" spans="1:16" s="8" customFormat="1" ht="35.1" customHeight="1">
      <c r="A5" s="261" t="s">
        <v>16</v>
      </c>
      <c r="B5" s="276" t="s">
        <v>38</v>
      </c>
      <c r="C5" s="277"/>
      <c r="D5" s="277"/>
      <c r="E5" s="278"/>
      <c r="F5" s="276" t="s">
        <v>39</v>
      </c>
      <c r="G5" s="277"/>
      <c r="H5" s="277"/>
      <c r="I5" s="278"/>
      <c r="J5" s="9"/>
      <c r="K5" s="10"/>
      <c r="L5" s="7"/>
    </row>
    <row r="6" spans="1:16" s="8" customFormat="1" ht="49.5" customHeight="1" thickBot="1">
      <c r="A6" s="262"/>
      <c r="B6" s="222" t="s">
        <v>2</v>
      </c>
      <c r="C6" s="223" t="s">
        <v>3</v>
      </c>
      <c r="D6" s="223" t="s">
        <v>4</v>
      </c>
      <c r="E6" s="224" t="s">
        <v>5</v>
      </c>
      <c r="F6" s="222" t="s">
        <v>2</v>
      </c>
      <c r="G6" s="223" t="s">
        <v>3</v>
      </c>
      <c r="H6" s="223" t="s">
        <v>4</v>
      </c>
      <c r="I6" s="224" t="s">
        <v>5</v>
      </c>
      <c r="J6" s="11"/>
      <c r="K6" s="10"/>
      <c r="L6" s="7"/>
    </row>
    <row r="7" spans="1:16" ht="53.25" customHeight="1" thickTop="1">
      <c r="A7" s="12" t="s">
        <v>12</v>
      </c>
      <c r="B7" s="186">
        <f>C7+E7</f>
        <v>4597657</v>
      </c>
      <c r="C7" s="187">
        <v>4536977</v>
      </c>
      <c r="D7" s="188">
        <f>C7/B7</f>
        <v>0.98680197326594832</v>
      </c>
      <c r="E7" s="189">
        <v>60680</v>
      </c>
      <c r="F7" s="186">
        <f>G7+I7</f>
        <v>4662422</v>
      </c>
      <c r="G7" s="187">
        <v>4581792</v>
      </c>
      <c r="H7" s="188">
        <f>G7/F7</f>
        <v>0.98270641310460527</v>
      </c>
      <c r="I7" s="189">
        <v>80630</v>
      </c>
      <c r="J7" s="13"/>
      <c r="M7" s="255"/>
      <c r="N7" s="6"/>
    </row>
    <row r="8" spans="1:16" ht="35.1" customHeight="1">
      <c r="A8" s="15" t="s">
        <v>6</v>
      </c>
      <c r="B8" s="225"/>
      <c r="C8" s="226"/>
      <c r="D8" s="227"/>
      <c r="E8" s="228"/>
      <c r="F8" s="190"/>
      <c r="G8" s="191"/>
      <c r="H8" s="192"/>
      <c r="I8" s="193"/>
      <c r="J8" s="16"/>
      <c r="M8" s="255"/>
      <c r="N8" s="6"/>
    </row>
    <row r="9" spans="1:16" ht="24.95" customHeight="1">
      <c r="A9" s="220" t="s">
        <v>73</v>
      </c>
      <c r="B9" s="194">
        <f t="shared" ref="B9:B25" si="0">C9+E9</f>
        <v>2867239</v>
      </c>
      <c r="C9" s="195">
        <v>2854782</v>
      </c>
      <c r="D9" s="196">
        <f t="shared" ref="D9:D25" si="1">C9/B9</f>
        <v>0.99565540228770599</v>
      </c>
      <c r="E9" s="197">
        <v>12457</v>
      </c>
      <c r="F9" s="194">
        <f t="shared" ref="F9:F25" si="2">G9+I9</f>
        <v>2893545</v>
      </c>
      <c r="G9" s="195">
        <v>2877912</v>
      </c>
      <c r="H9" s="196">
        <f t="shared" ref="H9:H25" si="3">G9/F9</f>
        <v>0.99459728464565089</v>
      </c>
      <c r="I9" s="197">
        <v>15633</v>
      </c>
      <c r="J9" s="13"/>
      <c r="M9" s="255"/>
      <c r="N9" s="6"/>
    </row>
    <row r="10" spans="1:16" ht="24.95" customHeight="1">
      <c r="A10" s="220" t="s">
        <v>74</v>
      </c>
      <c r="B10" s="194">
        <f t="shared" si="0"/>
        <v>545246</v>
      </c>
      <c r="C10" s="195">
        <v>540954</v>
      </c>
      <c r="D10" s="196">
        <f t="shared" si="1"/>
        <v>0.99212832372910575</v>
      </c>
      <c r="E10" s="197">
        <v>4292</v>
      </c>
      <c r="F10" s="194">
        <f t="shared" si="2"/>
        <v>528138</v>
      </c>
      <c r="G10" s="195">
        <v>524416</v>
      </c>
      <c r="H10" s="196">
        <f t="shared" si="3"/>
        <v>0.99295259950997661</v>
      </c>
      <c r="I10" s="197">
        <v>3722</v>
      </c>
      <c r="J10" s="13"/>
      <c r="K10" s="17"/>
      <c r="M10" s="255"/>
      <c r="N10" s="6"/>
    </row>
    <row r="11" spans="1:16" ht="24.95" customHeight="1">
      <c r="A11" s="220" t="s">
        <v>75</v>
      </c>
      <c r="B11" s="194">
        <f t="shared" si="0"/>
        <v>65760130</v>
      </c>
      <c r="C11" s="195">
        <v>65172660</v>
      </c>
      <c r="D11" s="196">
        <f t="shared" si="1"/>
        <v>0.99106647143185389</v>
      </c>
      <c r="E11" s="197">
        <v>587470</v>
      </c>
      <c r="F11" s="194">
        <f t="shared" si="2"/>
        <v>66560857</v>
      </c>
      <c r="G11" s="195">
        <v>66011972</v>
      </c>
      <c r="H11" s="196">
        <f t="shared" si="3"/>
        <v>0.9917536368259201</v>
      </c>
      <c r="I11" s="197">
        <v>548885</v>
      </c>
      <c r="J11" s="13"/>
      <c r="M11" s="255"/>
      <c r="N11" s="6"/>
    </row>
    <row r="12" spans="1:16" ht="24.95" customHeight="1">
      <c r="A12" s="71" t="s">
        <v>18</v>
      </c>
      <c r="B12" s="194">
        <f t="shared" si="0"/>
        <v>16651</v>
      </c>
      <c r="C12" s="195">
        <v>15529</v>
      </c>
      <c r="D12" s="196">
        <f t="shared" si="1"/>
        <v>0.93261665966008045</v>
      </c>
      <c r="E12" s="197">
        <v>1122</v>
      </c>
      <c r="F12" s="194">
        <f t="shared" si="2"/>
        <v>14973</v>
      </c>
      <c r="G12" s="195">
        <v>13947</v>
      </c>
      <c r="H12" s="196">
        <f t="shared" si="3"/>
        <v>0.93147665798437185</v>
      </c>
      <c r="I12" s="197">
        <v>1026</v>
      </c>
      <c r="J12" s="13"/>
      <c r="K12" s="20"/>
      <c r="M12" s="255"/>
      <c r="N12" s="6"/>
    </row>
    <row r="13" spans="1:16" ht="24.95" customHeight="1">
      <c r="A13" s="220" t="s">
        <v>82</v>
      </c>
      <c r="B13" s="194">
        <f t="shared" si="0"/>
        <v>161360</v>
      </c>
      <c r="C13" s="195">
        <v>131824</v>
      </c>
      <c r="D13" s="196">
        <f t="shared" si="1"/>
        <v>0.8169558750619732</v>
      </c>
      <c r="E13" s="197">
        <v>29536</v>
      </c>
      <c r="F13" s="194">
        <f t="shared" si="2"/>
        <v>188810</v>
      </c>
      <c r="G13" s="195">
        <v>155559</v>
      </c>
      <c r="H13" s="196">
        <f t="shared" si="3"/>
        <v>0.82389174302208568</v>
      </c>
      <c r="I13" s="197">
        <v>33251</v>
      </c>
      <c r="J13" s="13"/>
      <c r="M13" s="255"/>
      <c r="N13" s="6"/>
    </row>
    <row r="14" spans="1:16" ht="24.95" customHeight="1">
      <c r="A14" s="220" t="s">
        <v>83</v>
      </c>
      <c r="B14" s="194">
        <f t="shared" si="0"/>
        <v>115362</v>
      </c>
      <c r="C14" s="195">
        <v>92020</v>
      </c>
      <c r="D14" s="196">
        <f t="shared" si="1"/>
        <v>0.79766300861635542</v>
      </c>
      <c r="E14" s="197">
        <v>23342</v>
      </c>
      <c r="F14" s="194">
        <f t="shared" si="2"/>
        <v>132015</v>
      </c>
      <c r="G14" s="195">
        <v>106992</v>
      </c>
      <c r="H14" s="196">
        <f t="shared" si="3"/>
        <v>0.81045335757300307</v>
      </c>
      <c r="I14" s="197">
        <v>25023</v>
      </c>
      <c r="J14" s="13"/>
      <c r="M14" s="255"/>
      <c r="N14" s="6"/>
    </row>
    <row r="15" spans="1:16" ht="35.1" customHeight="1">
      <c r="A15" s="221" t="s">
        <v>78</v>
      </c>
      <c r="B15" s="198">
        <f t="shared" si="0"/>
        <v>69465988</v>
      </c>
      <c r="C15" s="187">
        <v>68807769</v>
      </c>
      <c r="D15" s="199">
        <f t="shared" si="1"/>
        <v>0.99052458593117543</v>
      </c>
      <c r="E15" s="200">
        <v>658219</v>
      </c>
      <c r="F15" s="198">
        <f t="shared" si="2"/>
        <v>70318338</v>
      </c>
      <c r="G15" s="187">
        <v>69690798</v>
      </c>
      <c r="H15" s="199">
        <f t="shared" si="3"/>
        <v>0.99107572764305096</v>
      </c>
      <c r="I15" s="200">
        <v>627540</v>
      </c>
      <c r="J15" s="13"/>
      <c r="M15" s="255"/>
      <c r="N15" s="6"/>
    </row>
    <row r="16" spans="1:16" ht="35.1" customHeight="1">
      <c r="A16" s="21" t="s">
        <v>7</v>
      </c>
      <c r="B16" s="201">
        <f t="shared" si="0"/>
        <v>1814935</v>
      </c>
      <c r="C16" s="187">
        <v>1684421</v>
      </c>
      <c r="D16" s="199">
        <f t="shared" si="1"/>
        <v>0.92808888472589923</v>
      </c>
      <c r="E16" s="189">
        <v>130514</v>
      </c>
      <c r="F16" s="201">
        <f t="shared" si="2"/>
        <v>1507864</v>
      </c>
      <c r="G16" s="187">
        <v>1402131</v>
      </c>
      <c r="H16" s="199">
        <f t="shared" si="3"/>
        <v>0.92987895460068015</v>
      </c>
      <c r="I16" s="189">
        <v>105733</v>
      </c>
      <c r="J16" s="13"/>
      <c r="M16" s="255"/>
      <c r="N16" s="6"/>
    </row>
    <row r="17" spans="1:14" ht="35.1" customHeight="1">
      <c r="A17" s="22" t="s">
        <v>8</v>
      </c>
      <c r="B17" s="201">
        <f t="shared" si="0"/>
        <v>2393276</v>
      </c>
      <c r="C17" s="187">
        <v>1969957</v>
      </c>
      <c r="D17" s="199">
        <f t="shared" si="1"/>
        <v>0.82312152881656775</v>
      </c>
      <c r="E17" s="189">
        <v>423319</v>
      </c>
      <c r="F17" s="201">
        <f t="shared" si="2"/>
        <v>2686014</v>
      </c>
      <c r="G17" s="187">
        <v>2181972</v>
      </c>
      <c r="H17" s="199">
        <f t="shared" si="3"/>
        <v>0.81234572865219612</v>
      </c>
      <c r="I17" s="189">
        <v>504042</v>
      </c>
      <c r="J17" s="13"/>
      <c r="K17" s="23"/>
      <c r="M17" s="255"/>
      <c r="N17" s="6"/>
    </row>
    <row r="18" spans="1:14" ht="35.1" customHeight="1">
      <c r="A18" s="21" t="s">
        <v>9</v>
      </c>
      <c r="B18" s="201">
        <f t="shared" si="0"/>
        <v>602794</v>
      </c>
      <c r="C18" s="187">
        <v>292386</v>
      </c>
      <c r="D18" s="199">
        <f t="shared" si="1"/>
        <v>0.48505127788265973</v>
      </c>
      <c r="E18" s="189">
        <v>310408</v>
      </c>
      <c r="F18" s="201">
        <f t="shared" si="2"/>
        <v>1350690</v>
      </c>
      <c r="G18" s="187">
        <v>876381</v>
      </c>
      <c r="H18" s="199">
        <f t="shared" si="3"/>
        <v>0.64883948204251163</v>
      </c>
      <c r="I18" s="189">
        <v>474309</v>
      </c>
      <c r="J18" s="13"/>
      <c r="M18" s="255"/>
      <c r="N18" s="6"/>
    </row>
    <row r="19" spans="1:14" s="149" customFormat="1" ht="35.1" customHeight="1">
      <c r="A19" s="50" t="s">
        <v>20</v>
      </c>
      <c r="B19" s="53">
        <f t="shared" si="0"/>
        <v>0</v>
      </c>
      <c r="C19" s="54">
        <v>0</v>
      </c>
      <c r="D19" s="55">
        <v>0</v>
      </c>
      <c r="E19" s="52">
        <v>0</v>
      </c>
      <c r="F19" s="53">
        <f t="shared" si="2"/>
        <v>0</v>
      </c>
      <c r="G19" s="54">
        <v>0</v>
      </c>
      <c r="H19" s="55">
        <v>0</v>
      </c>
      <c r="I19" s="52">
        <v>0</v>
      </c>
      <c r="J19" s="154"/>
      <c r="L19" s="6"/>
      <c r="M19" s="255"/>
      <c r="N19" s="6"/>
    </row>
    <row r="20" spans="1:14" s="149" customFormat="1" ht="35.1" customHeight="1">
      <c r="A20" s="50" t="s">
        <v>24</v>
      </c>
      <c r="B20" s="53">
        <f t="shared" si="0"/>
        <v>0</v>
      </c>
      <c r="C20" s="54">
        <v>0</v>
      </c>
      <c r="D20" s="55">
        <v>0</v>
      </c>
      <c r="E20" s="175">
        <v>0</v>
      </c>
      <c r="F20" s="53">
        <f t="shared" si="2"/>
        <v>0</v>
      </c>
      <c r="G20" s="54">
        <v>0</v>
      </c>
      <c r="H20" s="55">
        <v>0</v>
      </c>
      <c r="I20" s="175">
        <v>0</v>
      </c>
      <c r="J20" s="154"/>
      <c r="L20" s="6"/>
      <c r="M20" s="255"/>
      <c r="N20" s="6"/>
    </row>
    <row r="21" spans="1:14" ht="35.1" customHeight="1">
      <c r="A21" s="21" t="s">
        <v>11</v>
      </c>
      <c r="B21" s="201">
        <f t="shared" si="0"/>
        <v>47685</v>
      </c>
      <c r="C21" s="187">
        <v>47685</v>
      </c>
      <c r="D21" s="199">
        <f t="shared" si="1"/>
        <v>1</v>
      </c>
      <c r="E21" s="189">
        <v>0</v>
      </c>
      <c r="F21" s="201">
        <f t="shared" si="2"/>
        <v>49553</v>
      </c>
      <c r="G21" s="187">
        <v>49553</v>
      </c>
      <c r="H21" s="199">
        <f t="shared" si="3"/>
        <v>1</v>
      </c>
      <c r="I21" s="189">
        <v>0</v>
      </c>
      <c r="J21" s="13"/>
      <c r="M21" s="255"/>
      <c r="N21" s="6"/>
    </row>
    <row r="22" spans="1:14" ht="35.1" customHeight="1">
      <c r="A22" s="24" t="s">
        <v>10</v>
      </c>
      <c r="B22" s="202">
        <f t="shared" si="0"/>
        <v>78922335</v>
      </c>
      <c r="C22" s="203">
        <v>77339195</v>
      </c>
      <c r="D22" s="204">
        <f t="shared" si="1"/>
        <v>0.97994053267683978</v>
      </c>
      <c r="E22" s="229">
        <v>1583140</v>
      </c>
      <c r="F22" s="202">
        <f t="shared" si="2"/>
        <v>80574881</v>
      </c>
      <c r="G22" s="203">
        <v>78782627</v>
      </c>
      <c r="H22" s="204">
        <f t="shared" si="3"/>
        <v>0.97775666587704924</v>
      </c>
      <c r="I22" s="205">
        <v>1792254</v>
      </c>
      <c r="J22" s="25"/>
      <c r="M22" s="255"/>
      <c r="N22" s="6"/>
    </row>
    <row r="23" spans="1:14" ht="35.1" customHeight="1">
      <c r="A23" s="56" t="s">
        <v>23</v>
      </c>
      <c r="B23" s="57">
        <f t="shared" si="0"/>
        <v>78922335</v>
      </c>
      <c r="C23" s="58">
        <v>77339195</v>
      </c>
      <c r="D23" s="59">
        <f t="shared" si="1"/>
        <v>0.97994053267683978</v>
      </c>
      <c r="E23" s="147">
        <v>1583140</v>
      </c>
      <c r="F23" s="57">
        <f t="shared" si="2"/>
        <v>80574881</v>
      </c>
      <c r="G23" s="58">
        <v>78782627</v>
      </c>
      <c r="H23" s="59">
        <f t="shared" si="3"/>
        <v>0.97775666587704924</v>
      </c>
      <c r="I23" s="147">
        <v>1792254</v>
      </c>
      <c r="J23" s="25"/>
      <c r="M23" s="255"/>
      <c r="N23" s="6"/>
    </row>
    <row r="24" spans="1:14" s="149" customFormat="1" ht="35.1" customHeight="1">
      <c r="A24" s="157" t="s">
        <v>17</v>
      </c>
      <c r="B24" s="202">
        <f t="shared" si="0"/>
        <v>78319541</v>
      </c>
      <c r="C24" s="206">
        <v>77046809</v>
      </c>
      <c r="D24" s="204">
        <f t="shared" si="1"/>
        <v>0.98374949618256824</v>
      </c>
      <c r="E24" s="207">
        <v>1272732</v>
      </c>
      <c r="F24" s="202">
        <f t="shared" si="2"/>
        <v>79224191</v>
      </c>
      <c r="G24" s="206">
        <v>77906246</v>
      </c>
      <c r="H24" s="204">
        <f t="shared" si="3"/>
        <v>0.98336436152437323</v>
      </c>
      <c r="I24" s="207">
        <v>1317945</v>
      </c>
      <c r="J24" s="158"/>
      <c r="K24" s="148"/>
      <c r="L24" s="6"/>
      <c r="M24" s="255"/>
      <c r="N24" s="6"/>
    </row>
    <row r="25" spans="1:14" ht="35.1" customHeight="1">
      <c r="A25" s="27" t="s">
        <v>21</v>
      </c>
      <c r="B25" s="28">
        <f t="shared" si="0"/>
        <v>51002</v>
      </c>
      <c r="C25" s="29">
        <v>0</v>
      </c>
      <c r="D25" s="30">
        <f t="shared" si="1"/>
        <v>0</v>
      </c>
      <c r="E25" s="31">
        <v>51002</v>
      </c>
      <c r="F25" s="28">
        <f t="shared" si="2"/>
        <v>44704</v>
      </c>
      <c r="G25" s="159">
        <v>0</v>
      </c>
      <c r="H25" s="30">
        <f t="shared" si="3"/>
        <v>0</v>
      </c>
      <c r="I25" s="160">
        <v>44704</v>
      </c>
      <c r="J25" s="32"/>
      <c r="K25" s="33"/>
      <c r="M25" s="255"/>
      <c r="N25" s="6"/>
    </row>
    <row r="26" spans="1:14" ht="12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3"/>
      <c r="M26" s="255"/>
      <c r="N26" s="6"/>
    </row>
    <row r="27" spans="1:14" ht="48.75" customHeight="1">
      <c r="A27" s="261" t="s">
        <v>16</v>
      </c>
      <c r="B27" s="271" t="s">
        <v>40</v>
      </c>
      <c r="C27" s="272"/>
      <c r="D27" s="272"/>
      <c r="E27" s="273"/>
      <c r="F27" s="271" t="s">
        <v>41</v>
      </c>
      <c r="G27" s="272"/>
      <c r="H27" s="272"/>
      <c r="I27" s="273"/>
      <c r="J27" s="35"/>
      <c r="K27" s="33"/>
      <c r="M27" s="255"/>
      <c r="N27" s="6"/>
    </row>
    <row r="28" spans="1:14" ht="49.5" customHeight="1" thickBot="1">
      <c r="A28" s="262"/>
      <c r="B28" s="230" t="s">
        <v>2</v>
      </c>
      <c r="C28" s="231" t="s">
        <v>3</v>
      </c>
      <c r="D28" s="231" t="s">
        <v>4</v>
      </c>
      <c r="E28" s="232" t="s">
        <v>5</v>
      </c>
      <c r="F28" s="230" t="s">
        <v>2</v>
      </c>
      <c r="G28" s="231" t="s">
        <v>3</v>
      </c>
      <c r="H28" s="231" t="s">
        <v>4</v>
      </c>
      <c r="I28" s="232" t="s">
        <v>5</v>
      </c>
      <c r="J28" s="11"/>
      <c r="K28" s="33"/>
      <c r="M28" s="255"/>
      <c r="N28" s="6"/>
    </row>
    <row r="29" spans="1:14" ht="51.75" customHeight="1" thickTop="1">
      <c r="A29" s="12" t="s">
        <v>12</v>
      </c>
      <c r="B29" s="211">
        <f>C29+E29</f>
        <v>22074736</v>
      </c>
      <c r="C29" s="187">
        <f>C7+'Dec22'!C29</f>
        <v>21747156</v>
      </c>
      <c r="D29" s="188">
        <f>C29/B29</f>
        <v>0.98516041143142097</v>
      </c>
      <c r="E29" s="212">
        <f>E7+'Dec22'!E29</f>
        <v>327580</v>
      </c>
      <c r="F29" s="211">
        <f>G29+I29</f>
        <v>21514912</v>
      </c>
      <c r="G29" s="187">
        <f>G7+'Dec22'!G29</f>
        <v>21062773</v>
      </c>
      <c r="H29" s="188">
        <f>G29/F29</f>
        <v>0.97898485478351016</v>
      </c>
      <c r="I29" s="212">
        <f>I7+'Dec22'!I29</f>
        <v>452139</v>
      </c>
      <c r="J29" s="13"/>
      <c r="M29" s="255"/>
      <c r="N29" s="6"/>
    </row>
    <row r="30" spans="1:14" ht="35.1" customHeight="1">
      <c r="A30" s="15" t="s">
        <v>6</v>
      </c>
      <c r="B30" s="194"/>
      <c r="C30" s="226"/>
      <c r="D30" s="227"/>
      <c r="E30" s="228"/>
      <c r="F30" s="194"/>
      <c r="G30" s="226"/>
      <c r="H30" s="227"/>
      <c r="I30" s="228"/>
      <c r="J30" s="16"/>
      <c r="M30" s="255"/>
      <c r="N30" s="6"/>
    </row>
    <row r="31" spans="1:14" ht="24.95" customHeight="1">
      <c r="A31" s="220" t="s">
        <v>73</v>
      </c>
      <c r="B31" s="194">
        <f t="shared" ref="B31:B36" si="4">C31+E31</f>
        <v>11473331</v>
      </c>
      <c r="C31" s="214">
        <f>C9+'Dec22'!C31</f>
        <v>11417819</v>
      </c>
      <c r="D31" s="196">
        <f t="shared" ref="D31:D47" si="5">C31/B31</f>
        <v>0.9951616492193941</v>
      </c>
      <c r="E31" s="215">
        <f>E9+'Dec22'!E31</f>
        <v>55512</v>
      </c>
      <c r="F31" s="194">
        <f t="shared" ref="F31:F36" si="6">G31+I31</f>
        <v>11563475</v>
      </c>
      <c r="G31" s="214">
        <f>G9+'Dec22'!G31</f>
        <v>11506275</v>
      </c>
      <c r="H31" s="196">
        <f t="shared" ref="H31:H47" si="7">G31/F31</f>
        <v>0.99505339009251115</v>
      </c>
      <c r="I31" s="215">
        <f>I9+'Dec22'!I31</f>
        <v>57200</v>
      </c>
      <c r="J31" s="13"/>
      <c r="M31" s="255"/>
      <c r="N31" s="6"/>
    </row>
    <row r="32" spans="1:14" ht="24.95" customHeight="1">
      <c r="A32" s="220" t="s">
        <v>74</v>
      </c>
      <c r="B32" s="194">
        <f t="shared" si="4"/>
        <v>2170679</v>
      </c>
      <c r="C32" s="214">
        <f>C10+'Dec22'!C32</f>
        <v>2153803</v>
      </c>
      <c r="D32" s="196">
        <f t="shared" si="5"/>
        <v>0.9922254741488723</v>
      </c>
      <c r="E32" s="215">
        <f>E10+'Dec22'!E32</f>
        <v>16876</v>
      </c>
      <c r="F32" s="194">
        <f t="shared" si="6"/>
        <v>2103016</v>
      </c>
      <c r="G32" s="214">
        <f>G10+'Dec22'!G32</f>
        <v>2088082</v>
      </c>
      <c r="H32" s="196">
        <f t="shared" si="7"/>
        <v>0.99289877014725514</v>
      </c>
      <c r="I32" s="215">
        <f>I10+'Dec22'!I32</f>
        <v>14934</v>
      </c>
      <c r="J32" s="13"/>
      <c r="K32" s="17"/>
      <c r="M32" s="255"/>
      <c r="N32" s="6"/>
    </row>
    <row r="33" spans="1:14" ht="24.95" customHeight="1">
      <c r="A33" s="220" t="s">
        <v>75</v>
      </c>
      <c r="B33" s="194">
        <f t="shared" si="4"/>
        <v>266885303</v>
      </c>
      <c r="C33" s="214">
        <f>C11+'Dec22'!C33</f>
        <v>264479984</v>
      </c>
      <c r="D33" s="196">
        <f t="shared" si="5"/>
        <v>0.99098744302154396</v>
      </c>
      <c r="E33" s="215">
        <f>E11+'Dec22'!E33</f>
        <v>2405319</v>
      </c>
      <c r="F33" s="194">
        <f t="shared" si="6"/>
        <v>269917355</v>
      </c>
      <c r="G33" s="214">
        <f>G11+'Dec22'!G33</f>
        <v>267720628</v>
      </c>
      <c r="H33" s="196">
        <f t="shared" si="7"/>
        <v>0.99186148293428555</v>
      </c>
      <c r="I33" s="215">
        <f>I11+'Dec22'!I33</f>
        <v>2196727</v>
      </c>
      <c r="J33" s="13"/>
      <c r="M33" s="255"/>
      <c r="N33" s="6"/>
    </row>
    <row r="34" spans="1:14" ht="24.95" customHeight="1">
      <c r="A34" s="71" t="s">
        <v>18</v>
      </c>
      <c r="B34" s="194">
        <f t="shared" si="4"/>
        <v>67712</v>
      </c>
      <c r="C34" s="214">
        <f>C12+'Dec22'!C34</f>
        <v>63184</v>
      </c>
      <c r="D34" s="196">
        <f t="shared" si="5"/>
        <v>0.93312854442344051</v>
      </c>
      <c r="E34" s="215">
        <f>E12+'Dec22'!E34</f>
        <v>4528</v>
      </c>
      <c r="F34" s="194">
        <f t="shared" si="6"/>
        <v>60766</v>
      </c>
      <c r="G34" s="214">
        <f>G12+'Dec22'!G34</f>
        <v>56574</v>
      </c>
      <c r="H34" s="196">
        <f t="shared" si="7"/>
        <v>0.93101405391172698</v>
      </c>
      <c r="I34" s="215">
        <f>I12+'Dec22'!I34</f>
        <v>4192</v>
      </c>
      <c r="J34" s="13"/>
      <c r="M34" s="255"/>
      <c r="N34" s="6"/>
    </row>
    <row r="35" spans="1:14" ht="24.95" customHeight="1">
      <c r="A35" s="220" t="s">
        <v>82</v>
      </c>
      <c r="B35" s="194">
        <f t="shared" si="4"/>
        <v>31279850</v>
      </c>
      <c r="C35" s="214">
        <f>C13+'Dec22'!C35</f>
        <v>30181811</v>
      </c>
      <c r="D35" s="196">
        <f t="shared" si="5"/>
        <v>0.9648962830704112</v>
      </c>
      <c r="E35" s="215">
        <f>E13+'Dec22'!E35</f>
        <v>1098039</v>
      </c>
      <c r="F35" s="194">
        <f t="shared" si="6"/>
        <v>23169583</v>
      </c>
      <c r="G35" s="214">
        <f>G13+'Dec22'!G35</f>
        <v>22328400</v>
      </c>
      <c r="H35" s="196">
        <f t="shared" si="7"/>
        <v>0.96369451275838669</v>
      </c>
      <c r="I35" s="215">
        <f>I13+'Dec22'!I35</f>
        <v>841183</v>
      </c>
      <c r="J35" s="13"/>
      <c r="M35" s="255"/>
      <c r="N35" s="6"/>
    </row>
    <row r="36" spans="1:14" ht="24.95" customHeight="1">
      <c r="A36" s="220" t="s">
        <v>83</v>
      </c>
      <c r="B36" s="194">
        <f t="shared" si="4"/>
        <v>24612380</v>
      </c>
      <c r="C36" s="214">
        <f>C14+'Dec22'!C36</f>
        <v>24153555</v>
      </c>
      <c r="D36" s="196">
        <f t="shared" si="5"/>
        <v>0.98135795888085586</v>
      </c>
      <c r="E36" s="215">
        <f>E14+'Dec22'!E36</f>
        <v>458825</v>
      </c>
      <c r="F36" s="194">
        <f t="shared" si="6"/>
        <v>19169296</v>
      </c>
      <c r="G36" s="214">
        <f>G14+'Dec22'!G36</f>
        <v>18798579</v>
      </c>
      <c r="H36" s="196">
        <f t="shared" si="7"/>
        <v>0.98066089646693333</v>
      </c>
      <c r="I36" s="215">
        <f>I14+'Dec22'!I36</f>
        <v>370717</v>
      </c>
      <c r="J36" s="13"/>
      <c r="M36" s="255"/>
      <c r="N36" s="6"/>
    </row>
    <row r="37" spans="1:14" ht="35.1" customHeight="1">
      <c r="A37" s="221" t="s">
        <v>78</v>
      </c>
      <c r="B37" s="198">
        <f>SUM(B31:B36)</f>
        <v>336489255</v>
      </c>
      <c r="C37" s="214">
        <f>SUM(C31:C36)</f>
        <v>332450156</v>
      </c>
      <c r="D37" s="199">
        <f t="shared" si="5"/>
        <v>0.98799635073042669</v>
      </c>
      <c r="E37" s="215">
        <f>SUM(E31:E36)</f>
        <v>4039099</v>
      </c>
      <c r="F37" s="198">
        <f>SUM(F31:F36)</f>
        <v>325983491</v>
      </c>
      <c r="G37" s="214">
        <f>SUM(G31:G36)</f>
        <v>322498538</v>
      </c>
      <c r="H37" s="199">
        <f t="shared" si="7"/>
        <v>0.98930941873985878</v>
      </c>
      <c r="I37" s="215">
        <f>SUM(I31:I36)</f>
        <v>3484953</v>
      </c>
      <c r="J37" s="13"/>
      <c r="M37" s="255"/>
      <c r="N37" s="6"/>
    </row>
    <row r="38" spans="1:14" ht="35.1" customHeight="1">
      <c r="A38" s="21" t="s">
        <v>7</v>
      </c>
      <c r="B38" s="198">
        <f>C38+E38</f>
        <v>8810961</v>
      </c>
      <c r="C38" s="216">
        <f>C16+'Dec22'!C38</f>
        <v>8263774</v>
      </c>
      <c r="D38" s="199">
        <f t="shared" si="5"/>
        <v>0.93789701259601532</v>
      </c>
      <c r="E38" s="217">
        <f>E16+'Dec22'!E38</f>
        <v>547187</v>
      </c>
      <c r="F38" s="198">
        <f>G38+I38</f>
        <v>7218210</v>
      </c>
      <c r="G38" s="216">
        <f>G16+'Dec22'!G38</f>
        <v>6547200</v>
      </c>
      <c r="H38" s="199">
        <f t="shared" si="7"/>
        <v>0.90703927982145161</v>
      </c>
      <c r="I38" s="217">
        <f>I16+'Dec22'!I38</f>
        <v>671010</v>
      </c>
      <c r="J38" s="13"/>
      <c r="M38" s="255"/>
      <c r="N38" s="6"/>
    </row>
    <row r="39" spans="1:14" ht="35.1" customHeight="1">
      <c r="A39" s="22" t="s">
        <v>8</v>
      </c>
      <c r="B39" s="201">
        <f>C39+E39</f>
        <v>13098415</v>
      </c>
      <c r="C39" s="216">
        <f>C17+'Dec22'!C39</f>
        <v>10981960</v>
      </c>
      <c r="D39" s="199">
        <f t="shared" si="5"/>
        <v>0.83841899955070898</v>
      </c>
      <c r="E39" s="217">
        <f>E17+'Dec22'!E39</f>
        <v>2116455</v>
      </c>
      <c r="F39" s="201">
        <f>G39+I39</f>
        <v>14189937</v>
      </c>
      <c r="G39" s="216">
        <f>G17+'Dec22'!G39</f>
        <v>11932959</v>
      </c>
      <c r="H39" s="199">
        <f t="shared" si="7"/>
        <v>0.84094517121534784</v>
      </c>
      <c r="I39" s="217">
        <f>I17+'Dec22'!I39</f>
        <v>2256978</v>
      </c>
      <c r="J39" s="13"/>
      <c r="M39" s="255"/>
      <c r="N39" s="6"/>
    </row>
    <row r="40" spans="1:14" ht="35.1" customHeight="1">
      <c r="A40" s="21" t="s">
        <v>9</v>
      </c>
      <c r="B40" s="198">
        <f>C40+E40</f>
        <v>7686199</v>
      </c>
      <c r="C40" s="216">
        <f>C18+'Dec22'!C40</f>
        <v>3419143</v>
      </c>
      <c r="D40" s="199">
        <f t="shared" si="5"/>
        <v>0.44484185226013534</v>
      </c>
      <c r="E40" s="217">
        <f>E18+'Dec22'!E40</f>
        <v>4267056</v>
      </c>
      <c r="F40" s="198">
        <f>G40+I40</f>
        <v>9663655</v>
      </c>
      <c r="G40" s="216">
        <f>G18+'Dec22'!G40</f>
        <v>4497455</v>
      </c>
      <c r="H40" s="199">
        <f t="shared" si="7"/>
        <v>0.46539896136606695</v>
      </c>
      <c r="I40" s="217">
        <f>I18+'Dec22'!I40</f>
        <v>5166200</v>
      </c>
      <c r="J40" s="13"/>
      <c r="M40" s="255"/>
      <c r="N40" s="6"/>
    </row>
    <row r="41" spans="1:14" ht="35.1" customHeight="1">
      <c r="A41" s="50" t="s">
        <v>20</v>
      </c>
      <c r="B41" s="53">
        <f t="shared" ref="B41:B42" si="8">C41+E41</f>
        <v>1836040</v>
      </c>
      <c r="C41" s="51">
        <f>C19+'Dec22'!C41</f>
        <v>831894</v>
      </c>
      <c r="D41" s="55">
        <f t="shared" si="5"/>
        <v>0.45309143591642881</v>
      </c>
      <c r="E41" s="52">
        <f>E19+'Dec22'!E41</f>
        <v>1004146</v>
      </c>
      <c r="F41" s="53">
        <f t="shared" ref="F41:F42" si="9">G41+I41</f>
        <v>0</v>
      </c>
      <c r="G41" s="51">
        <f>G19+'Dec22'!G41</f>
        <v>0</v>
      </c>
      <c r="H41" s="55">
        <v>0</v>
      </c>
      <c r="I41" s="52">
        <f>I19+'Dec22'!I41</f>
        <v>0</v>
      </c>
      <c r="J41" s="13"/>
      <c r="M41" s="255"/>
      <c r="N41" s="6"/>
    </row>
    <row r="42" spans="1:14" ht="35.1" customHeight="1">
      <c r="A42" s="50" t="s">
        <v>24</v>
      </c>
      <c r="B42" s="53">
        <f t="shared" si="8"/>
        <v>108292816</v>
      </c>
      <c r="C42" s="51">
        <f>C20+'Dec22'!C42</f>
        <v>93781387</v>
      </c>
      <c r="D42" s="55">
        <f t="shared" si="5"/>
        <v>0.86599823020577837</v>
      </c>
      <c r="E42" s="52">
        <f>E20+'Dec22'!E42</f>
        <v>14511429</v>
      </c>
      <c r="F42" s="53">
        <f t="shared" si="9"/>
        <v>0</v>
      </c>
      <c r="G42" s="51">
        <f>G20+'Dec22'!G42</f>
        <v>0</v>
      </c>
      <c r="H42" s="55">
        <v>0</v>
      </c>
      <c r="I42" s="52">
        <f>I20+'Dec22'!I42</f>
        <v>0</v>
      </c>
      <c r="J42" s="13"/>
      <c r="M42" s="255"/>
      <c r="N42" s="6"/>
    </row>
    <row r="43" spans="1:14" ht="35.1" customHeight="1">
      <c r="A43" s="21" t="s">
        <v>11</v>
      </c>
      <c r="B43" s="201">
        <f>C43+E43</f>
        <v>200633</v>
      </c>
      <c r="C43" s="216">
        <f>C21+'Dec22'!C43</f>
        <v>200633</v>
      </c>
      <c r="D43" s="199">
        <f t="shared" si="5"/>
        <v>1</v>
      </c>
      <c r="E43" s="217">
        <f>E21+'Dec22'!E43</f>
        <v>0</v>
      </c>
      <c r="F43" s="201">
        <f>G43+I43</f>
        <v>198325</v>
      </c>
      <c r="G43" s="216">
        <f>G21+'Dec22'!G43</f>
        <v>198325</v>
      </c>
      <c r="H43" s="199">
        <f t="shared" si="7"/>
        <v>1</v>
      </c>
      <c r="I43" s="217">
        <f>I21+'Dec22'!I43</f>
        <v>0</v>
      </c>
      <c r="J43" s="13"/>
      <c r="M43" s="255"/>
      <c r="N43" s="6"/>
    </row>
    <row r="44" spans="1:14" ht="35.1" customHeight="1">
      <c r="A44" s="24" t="s">
        <v>10</v>
      </c>
      <c r="B44" s="202">
        <f>SUM(C44+E44)</f>
        <v>498489055</v>
      </c>
      <c r="C44" s="218">
        <f>C22+'Dec22'!C44</f>
        <v>471676103</v>
      </c>
      <c r="D44" s="204">
        <f t="shared" si="5"/>
        <v>0.94621155323059203</v>
      </c>
      <c r="E44" s="219">
        <f>E22+'Dec22'!E44</f>
        <v>26812952</v>
      </c>
      <c r="F44" s="202">
        <f>SUM(G44+I44)</f>
        <v>378768530</v>
      </c>
      <c r="G44" s="218">
        <f>G22+'Dec22'!G44</f>
        <v>366737250</v>
      </c>
      <c r="H44" s="204">
        <f t="shared" si="7"/>
        <v>0.96823579825916373</v>
      </c>
      <c r="I44" s="219">
        <f>I22+'Dec22'!I44</f>
        <v>12031280</v>
      </c>
      <c r="J44" s="25"/>
      <c r="M44" s="255"/>
      <c r="N44" s="6"/>
    </row>
    <row r="45" spans="1:14" ht="35.1" customHeight="1">
      <c r="A45" s="56" t="s">
        <v>23</v>
      </c>
      <c r="B45" s="57">
        <f>B44-B41-B42</f>
        <v>388360199</v>
      </c>
      <c r="C45" s="58">
        <f>C44-C41-C42</f>
        <v>377062822</v>
      </c>
      <c r="D45" s="59">
        <f t="shared" si="5"/>
        <v>0.97091005455994217</v>
      </c>
      <c r="E45" s="147">
        <f>E44-E41-E42</f>
        <v>11297377</v>
      </c>
      <c r="F45" s="57">
        <f>F44-F41-F42</f>
        <v>378768530</v>
      </c>
      <c r="G45" s="58">
        <f>G44-G41-G42</f>
        <v>366737250</v>
      </c>
      <c r="H45" s="59">
        <f t="shared" si="7"/>
        <v>0.96823579825916373</v>
      </c>
      <c r="I45" s="147">
        <f>I44-I41-I42</f>
        <v>12031280</v>
      </c>
      <c r="J45" s="25"/>
      <c r="M45" s="255"/>
      <c r="N45" s="6"/>
    </row>
    <row r="46" spans="1:14" s="149" customFormat="1" ht="35.1" customHeight="1">
      <c r="A46" s="157" t="s">
        <v>17</v>
      </c>
      <c r="B46" s="202">
        <f>B45-B40</f>
        <v>380674000</v>
      </c>
      <c r="C46" s="206">
        <f>C45-C40</f>
        <v>373643679</v>
      </c>
      <c r="D46" s="204">
        <f t="shared" si="5"/>
        <v>0.98153191181956212</v>
      </c>
      <c r="E46" s="207">
        <f>E45-E40</f>
        <v>7030321</v>
      </c>
      <c r="F46" s="202">
        <f>F45-F40</f>
        <v>369104875</v>
      </c>
      <c r="G46" s="206">
        <f>G45-G40</f>
        <v>362239795</v>
      </c>
      <c r="H46" s="204">
        <f t="shared" si="7"/>
        <v>0.98140073332816313</v>
      </c>
      <c r="I46" s="207">
        <f>I45-I40</f>
        <v>6865080</v>
      </c>
      <c r="J46" s="158"/>
      <c r="K46" s="148"/>
      <c r="L46" s="6"/>
      <c r="M46" s="255"/>
      <c r="N46" s="6"/>
    </row>
    <row r="47" spans="1:14" ht="35.1" customHeight="1">
      <c r="A47" s="27" t="s">
        <v>21</v>
      </c>
      <c r="B47" s="28">
        <f>C47+E47</f>
        <v>218203</v>
      </c>
      <c r="C47" s="29">
        <f>C25+'Dec22'!C47</f>
        <v>0</v>
      </c>
      <c r="D47" s="30">
        <f t="shared" si="5"/>
        <v>0</v>
      </c>
      <c r="E47" s="31">
        <f>E25+'Dec22'!E47</f>
        <v>218203</v>
      </c>
      <c r="F47" s="28">
        <f>G47+I47</f>
        <v>195469</v>
      </c>
      <c r="G47" s="29">
        <f>G25+'Dec22'!G47</f>
        <v>0</v>
      </c>
      <c r="H47" s="30">
        <f t="shared" si="7"/>
        <v>0</v>
      </c>
      <c r="I47" s="31">
        <f>I25+'Dec22'!I47</f>
        <v>195469</v>
      </c>
      <c r="J47" s="38"/>
      <c r="M47" s="255"/>
      <c r="N47" s="6"/>
    </row>
    <row r="48" spans="1:14" s="8" customFormat="1" ht="35.1" customHeight="1">
      <c r="A48" s="176" t="s">
        <v>22</v>
      </c>
      <c r="B48" s="182"/>
      <c r="C48" s="182"/>
      <c r="D48" s="182"/>
      <c r="E48" s="182"/>
      <c r="F48" s="182"/>
      <c r="G48" s="182"/>
      <c r="H48" s="182"/>
      <c r="I48" s="182"/>
      <c r="J48" s="62"/>
      <c r="K48" s="7"/>
      <c r="L48" s="7"/>
    </row>
    <row r="49" spans="1:14" ht="35.1" customHeight="1">
      <c r="A49" s="173" t="s">
        <v>25</v>
      </c>
      <c r="B49" s="162"/>
      <c r="C49" s="162"/>
      <c r="D49" s="163"/>
      <c r="E49" s="162"/>
      <c r="F49" s="162"/>
      <c r="G49" s="162"/>
      <c r="H49" s="163"/>
      <c r="I49" s="162"/>
      <c r="J49" s="42"/>
      <c r="M49" s="14"/>
      <c r="N49" s="14"/>
    </row>
    <row r="50" spans="1:14" ht="35.1" customHeight="1">
      <c r="A50" s="181" t="s">
        <v>19</v>
      </c>
      <c r="B50" s="42"/>
      <c r="C50" s="42"/>
      <c r="D50" s="44"/>
      <c r="E50" s="42"/>
      <c r="F50" s="42"/>
      <c r="G50" s="42"/>
      <c r="H50" s="44"/>
      <c r="I50" s="42"/>
      <c r="J50" s="42"/>
      <c r="M50" s="14"/>
      <c r="N50" s="14"/>
    </row>
    <row r="51" spans="1:14" ht="19.899999999999999" customHeight="1">
      <c r="B51" s="41"/>
      <c r="C51" s="41"/>
      <c r="D51" s="44"/>
      <c r="E51" s="41"/>
      <c r="F51" s="41"/>
      <c r="G51" s="41"/>
      <c r="H51" s="44"/>
      <c r="I51" s="41"/>
      <c r="J51" s="41"/>
      <c r="M51" s="14"/>
      <c r="N51" s="14"/>
    </row>
    <row r="52" spans="1:14" ht="19.899999999999999" customHeight="1">
      <c r="A52" s="173" t="s">
        <v>84</v>
      </c>
      <c r="B52" s="41"/>
      <c r="C52" s="41"/>
      <c r="D52" s="41"/>
      <c r="E52" s="41"/>
      <c r="F52" s="41"/>
      <c r="G52" s="41"/>
      <c r="H52" s="41"/>
      <c r="I52" s="41"/>
      <c r="J52" s="41"/>
      <c r="M52" s="14"/>
      <c r="N52" s="14"/>
    </row>
    <row r="53" spans="1:14" ht="19.899999999999999" customHeight="1">
      <c r="B53" s="41"/>
      <c r="C53" s="41"/>
      <c r="D53" s="41"/>
      <c r="E53" s="41"/>
      <c r="F53" s="41"/>
      <c r="G53" s="41"/>
      <c r="H53" s="41"/>
      <c r="I53" s="41"/>
      <c r="J53" s="41"/>
      <c r="M53" s="14"/>
      <c r="N53" s="14"/>
    </row>
    <row r="54" spans="1:14" ht="19.899999999999999" customHeight="1">
      <c r="B54" s="41"/>
      <c r="C54" s="41"/>
      <c r="D54" s="41"/>
      <c r="E54" s="41"/>
      <c r="F54" s="41"/>
      <c r="G54" s="41"/>
      <c r="H54" s="41"/>
      <c r="I54" s="41"/>
      <c r="J54" s="41"/>
      <c r="M54" s="14"/>
      <c r="N54" s="14"/>
    </row>
    <row r="55" spans="1:14" ht="19.899999999999999" customHeight="1">
      <c r="B55" s="41"/>
      <c r="C55" s="41"/>
      <c r="D55" s="41"/>
      <c r="E55" s="41"/>
      <c r="F55" s="41"/>
      <c r="G55" s="41"/>
      <c r="H55" s="41"/>
      <c r="I55" s="41"/>
      <c r="J55" s="41"/>
      <c r="M55" s="14"/>
      <c r="N55" s="14"/>
    </row>
    <row r="56" spans="1:14">
      <c r="B56" s="41"/>
      <c r="C56" s="41"/>
      <c r="D56" s="41"/>
      <c r="E56" s="41"/>
      <c r="F56" s="41"/>
      <c r="G56" s="41"/>
      <c r="H56" s="41"/>
      <c r="I56" s="41"/>
      <c r="J56" s="41"/>
      <c r="M56" s="14"/>
      <c r="N56" s="14"/>
    </row>
    <row r="57" spans="1:14">
      <c r="B57" s="41"/>
      <c r="C57" s="41"/>
      <c r="D57" s="41"/>
      <c r="E57" s="41"/>
      <c r="F57" s="41"/>
      <c r="G57" s="41"/>
      <c r="H57" s="41"/>
      <c r="I57" s="41"/>
      <c r="J57" s="41"/>
      <c r="M57" s="14"/>
      <c r="N57" s="14"/>
    </row>
    <row r="58" spans="1:14">
      <c r="B58" s="41"/>
      <c r="C58" s="41"/>
      <c r="D58" s="41"/>
      <c r="E58" s="41"/>
      <c r="F58" s="41"/>
      <c r="G58" s="41"/>
      <c r="H58" s="41"/>
      <c r="I58" s="41"/>
      <c r="J58" s="41"/>
      <c r="M58" s="14"/>
      <c r="N58" s="14"/>
    </row>
    <row r="59" spans="1:14">
      <c r="B59" s="43"/>
      <c r="C59" s="43"/>
      <c r="D59" s="43"/>
      <c r="E59" s="43"/>
      <c r="F59" s="43"/>
      <c r="G59" s="43"/>
      <c r="H59" s="43"/>
      <c r="I59" s="43"/>
      <c r="J59" s="43"/>
    </row>
    <row r="60" spans="1:14">
      <c r="B60" s="46"/>
      <c r="C60" s="46"/>
      <c r="D60" s="45"/>
      <c r="E60" s="46"/>
      <c r="F60" s="46"/>
      <c r="G60" s="46"/>
      <c r="H60" s="45"/>
      <c r="I60" s="46"/>
      <c r="J60" s="46"/>
    </row>
    <row r="61" spans="1:14">
      <c r="B61"/>
      <c r="C61"/>
      <c r="D61"/>
      <c r="E61"/>
      <c r="F61"/>
      <c r="G61"/>
      <c r="H61"/>
      <c r="I61"/>
      <c r="J61"/>
    </row>
    <row r="62" spans="1:14">
      <c r="B62"/>
      <c r="C62"/>
      <c r="D62"/>
      <c r="E62"/>
      <c r="F62"/>
      <c r="G62"/>
      <c r="H62"/>
      <c r="I62"/>
      <c r="J62"/>
    </row>
    <row r="63" spans="1:14">
      <c r="A63" s="167"/>
      <c r="B63" s="47"/>
      <c r="C63" s="47"/>
      <c r="D63" s="47"/>
      <c r="E63" s="47"/>
      <c r="F63" s="47"/>
      <c r="G63" s="47"/>
      <c r="H63" s="47"/>
      <c r="I63" s="47"/>
      <c r="J63" s="47"/>
    </row>
    <row r="64" spans="1:14">
      <c r="A64" s="167"/>
      <c r="B64" s="47"/>
      <c r="C64" s="47"/>
      <c r="D64" s="40"/>
      <c r="E64" s="47"/>
      <c r="F64" s="47"/>
      <c r="G64" s="47"/>
      <c r="H64" s="40"/>
      <c r="I64" s="47"/>
      <c r="J64" s="47"/>
    </row>
    <row r="65" spans="1:255">
      <c r="A65" s="170"/>
      <c r="B65" s="47"/>
      <c r="C65" s="47"/>
      <c r="D65" s="47"/>
      <c r="E65" s="47"/>
      <c r="F65" s="47"/>
      <c r="G65" s="47"/>
      <c r="H65" s="47"/>
      <c r="I65" s="47"/>
      <c r="J65" s="47"/>
    </row>
    <row r="66" spans="1:255" s="1" customFormat="1">
      <c r="A66" s="167"/>
      <c r="B66" s="47"/>
      <c r="C66" s="47"/>
      <c r="D66" s="47"/>
      <c r="E66" s="47"/>
      <c r="F66" s="47"/>
      <c r="G66" s="47"/>
      <c r="H66" s="47"/>
      <c r="I66" s="47"/>
      <c r="J66" s="47"/>
      <c r="L66" s="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</row>
    <row r="67" spans="1:255" s="1" customFormat="1">
      <c r="A67" s="167"/>
      <c r="B67" s="47"/>
      <c r="C67" s="47"/>
      <c r="D67" s="40"/>
      <c r="E67" s="47"/>
      <c r="F67" s="47"/>
      <c r="G67" s="47"/>
      <c r="H67" s="40"/>
      <c r="I67" s="47"/>
      <c r="J67" s="47"/>
      <c r="L67" s="6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</row>
    <row r="68" spans="1:255" s="1" customFormat="1">
      <c r="A68" s="167"/>
      <c r="B68" s="47"/>
      <c r="C68" s="47"/>
      <c r="D68" s="40"/>
      <c r="E68" s="47"/>
      <c r="F68" s="47"/>
      <c r="G68" s="47"/>
      <c r="H68" s="40"/>
      <c r="I68" s="47"/>
      <c r="J68" s="47"/>
      <c r="L68" s="6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</row>
    <row r="69" spans="1:255" s="1" customFormat="1">
      <c r="A69" s="167"/>
      <c r="B69" s="47"/>
      <c r="C69" s="47"/>
      <c r="D69" s="40"/>
      <c r="E69" s="47"/>
      <c r="F69" s="47"/>
      <c r="G69" s="47"/>
      <c r="H69" s="40"/>
      <c r="I69" s="47"/>
      <c r="J69" s="47"/>
      <c r="L69" s="6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</row>
    <row r="70" spans="1:255" s="1" customFormat="1">
      <c r="A70" s="167"/>
      <c r="B70" s="47"/>
      <c r="C70" s="47"/>
      <c r="D70" s="40"/>
      <c r="E70" s="47"/>
      <c r="F70" s="47"/>
      <c r="G70" s="47"/>
      <c r="H70" s="40"/>
      <c r="I70" s="47"/>
      <c r="J70" s="47"/>
      <c r="L70" s="6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</row>
    <row r="71" spans="1:255" s="1" customFormat="1">
      <c r="A71" s="167"/>
      <c r="B71" s="47"/>
      <c r="C71" s="47"/>
      <c r="D71" s="40"/>
      <c r="E71" s="47"/>
      <c r="F71" s="47"/>
      <c r="G71" s="47"/>
      <c r="H71" s="40"/>
      <c r="I71" s="47"/>
      <c r="J71" s="47"/>
      <c r="L71" s="6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</row>
    <row r="72" spans="1:255" s="1" customFormat="1">
      <c r="A72" s="170"/>
      <c r="B72" s="47"/>
      <c r="C72" s="47"/>
      <c r="D72" s="40"/>
      <c r="E72" s="47"/>
      <c r="F72" s="47"/>
      <c r="G72" s="47"/>
      <c r="H72" s="40"/>
      <c r="I72" s="47"/>
      <c r="J72" s="47"/>
      <c r="L72" s="6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</row>
    <row r="73" spans="1:255" s="1" customFormat="1">
      <c r="A73" s="167"/>
      <c r="B73" s="47"/>
      <c r="C73" s="47"/>
      <c r="D73" s="40"/>
      <c r="E73" s="47"/>
      <c r="F73" s="47"/>
      <c r="G73" s="47"/>
      <c r="H73" s="40"/>
      <c r="I73" s="47"/>
      <c r="J73" s="47"/>
      <c r="L73" s="6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</row>
    <row r="74" spans="1:255" s="1" customFormat="1">
      <c r="A74" s="170"/>
      <c r="B74" s="47"/>
      <c r="C74" s="47"/>
      <c r="D74" s="40"/>
      <c r="E74" s="47"/>
      <c r="F74" s="47"/>
      <c r="G74" s="47"/>
      <c r="H74" s="40"/>
      <c r="I74" s="47"/>
      <c r="J74" s="47"/>
      <c r="L74" s="6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</row>
    <row r="75" spans="1:255" s="1" customFormat="1">
      <c r="A75" s="167"/>
      <c r="B75" s="47"/>
      <c r="C75" s="47"/>
      <c r="D75" s="40"/>
      <c r="E75" s="47"/>
      <c r="F75" s="47"/>
      <c r="G75" s="47"/>
      <c r="H75" s="40"/>
      <c r="I75" s="47"/>
      <c r="J75" s="47"/>
      <c r="L75" s="6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</row>
    <row r="76" spans="1:255" s="1" customFormat="1">
      <c r="A76" s="167"/>
      <c r="B76" s="47"/>
      <c r="C76" s="47"/>
      <c r="D76" s="40"/>
      <c r="E76" s="47"/>
      <c r="F76" s="47"/>
      <c r="G76" s="47"/>
      <c r="H76" s="40"/>
      <c r="I76" s="47"/>
      <c r="J76" s="47"/>
      <c r="L76" s="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</row>
    <row r="77" spans="1:255" s="1" customFormat="1">
      <c r="A77" s="167"/>
      <c r="B77" s="47"/>
      <c r="C77" s="47"/>
      <c r="D77" s="40"/>
      <c r="E77" s="47"/>
      <c r="F77" s="47"/>
      <c r="G77" s="47"/>
      <c r="H77" s="40"/>
      <c r="I77" s="47"/>
      <c r="J77" s="47"/>
      <c r="L77" s="6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</row>
    <row r="78" spans="1:255" s="1" customFormat="1">
      <c r="A78" s="170"/>
      <c r="B78" s="47"/>
      <c r="C78" s="47"/>
      <c r="D78" s="40"/>
      <c r="E78" s="47"/>
      <c r="F78" s="47"/>
      <c r="G78" s="47"/>
      <c r="H78" s="40"/>
      <c r="I78" s="47"/>
      <c r="J78" s="47"/>
      <c r="L78" s="6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</row>
    <row r="79" spans="1:255" s="1" customFormat="1">
      <c r="A79" s="167"/>
      <c r="B79" s="47"/>
      <c r="C79" s="47"/>
      <c r="D79" s="40"/>
      <c r="E79" s="47"/>
      <c r="F79" s="47"/>
      <c r="G79" s="47"/>
      <c r="H79" s="40"/>
      <c r="I79" s="47"/>
      <c r="J79" s="47"/>
      <c r="L79" s="6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</row>
    <row r="80" spans="1:255" s="1" customFormat="1">
      <c r="A80" s="170"/>
      <c r="B80" s="47"/>
      <c r="C80" s="47"/>
      <c r="D80" s="40"/>
      <c r="E80" s="47"/>
      <c r="F80" s="47"/>
      <c r="G80" s="47"/>
      <c r="H80" s="40"/>
      <c r="I80" s="47"/>
      <c r="J80" s="47"/>
      <c r="L80" s="6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</row>
    <row r="81" spans="1:255" s="1" customFormat="1">
      <c r="A81" s="167"/>
      <c r="B81" s="48"/>
      <c r="C81" s="48"/>
      <c r="D81" s="48"/>
      <c r="E81" s="48"/>
      <c r="F81" s="48"/>
      <c r="G81" s="48"/>
      <c r="H81" s="48"/>
      <c r="I81" s="48"/>
      <c r="J81" s="48"/>
      <c r="L81" s="6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</row>
    <row r="82" spans="1:255" s="1" customFormat="1">
      <c r="A82" s="167"/>
      <c r="B82" s="41"/>
      <c r="C82" s="41"/>
      <c r="D82" s="41"/>
      <c r="E82" s="41"/>
      <c r="F82" s="41"/>
      <c r="G82" s="41"/>
      <c r="H82" s="41"/>
      <c r="I82" s="41"/>
      <c r="J82" s="41"/>
      <c r="L82" s="6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</row>
    <row r="83" spans="1:255" s="1" customFormat="1">
      <c r="A83" s="165"/>
      <c r="B83" s="43"/>
      <c r="C83" s="43"/>
      <c r="D83" s="43"/>
      <c r="E83" s="43"/>
      <c r="F83" s="43"/>
      <c r="G83" s="43"/>
      <c r="H83" s="43"/>
      <c r="I83" s="43"/>
      <c r="J83" s="43"/>
      <c r="L83" s="6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</row>
    <row r="84" spans="1:255" s="1" customFormat="1">
      <c r="A84" s="165"/>
      <c r="B84" s="43"/>
      <c r="C84" s="43"/>
      <c r="D84" s="43"/>
      <c r="E84" s="43"/>
      <c r="F84" s="43"/>
      <c r="G84" s="43"/>
      <c r="H84" s="43"/>
      <c r="I84" s="43"/>
      <c r="J84" s="43"/>
      <c r="L84" s="6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</row>
    <row r="85" spans="1:255" s="1" customFormat="1">
      <c r="A85" s="165"/>
      <c r="B85" s="43"/>
      <c r="C85" s="43"/>
      <c r="D85" s="43"/>
      <c r="E85" s="43"/>
      <c r="F85" s="43"/>
      <c r="G85" s="43"/>
      <c r="H85" s="43"/>
      <c r="I85" s="43"/>
      <c r="J85" s="43"/>
      <c r="L85" s="6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</row>
    <row r="86" spans="1:255" s="1" customFormat="1">
      <c r="A86" s="172"/>
      <c r="B86" s="43"/>
      <c r="C86" s="43"/>
      <c r="D86" s="43"/>
      <c r="E86" s="43"/>
      <c r="F86" s="43"/>
      <c r="G86" s="43"/>
      <c r="H86" s="43"/>
      <c r="I86" s="43"/>
      <c r="J86" s="43"/>
      <c r="L86" s="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</row>
    <row r="87" spans="1:255" s="1" customFormat="1">
      <c r="A87" s="165"/>
      <c r="B87" s="43"/>
      <c r="C87" s="43"/>
      <c r="D87" s="43"/>
      <c r="E87" s="43"/>
      <c r="F87" s="43"/>
      <c r="G87" s="43"/>
      <c r="H87" s="43"/>
      <c r="I87" s="43"/>
      <c r="J87" s="43"/>
      <c r="L87" s="6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</row>
    <row r="88" spans="1:255" s="1" customFormat="1">
      <c r="A88" s="172"/>
      <c r="B88" s="43"/>
      <c r="C88" s="43"/>
      <c r="D88" s="43"/>
      <c r="E88" s="43"/>
      <c r="F88" s="43"/>
      <c r="G88" s="43"/>
      <c r="H88" s="43"/>
      <c r="I88" s="43"/>
      <c r="J88" s="43"/>
      <c r="L88" s="6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</row>
    <row r="89" spans="1:255" s="1" customFormat="1">
      <c r="A89" s="165"/>
      <c r="B89" s="43"/>
      <c r="C89" s="43"/>
      <c r="D89" s="43"/>
      <c r="E89" s="43"/>
      <c r="F89" s="43"/>
      <c r="G89" s="43"/>
      <c r="H89" s="43"/>
      <c r="I89" s="43"/>
      <c r="J89" s="43"/>
      <c r="L89" s="6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</row>
    <row r="90" spans="1:255" s="1" customFormat="1">
      <c r="A90" s="165"/>
      <c r="B90" s="43"/>
      <c r="C90" s="43"/>
      <c r="D90" s="43"/>
      <c r="E90" s="43"/>
      <c r="F90" s="43"/>
      <c r="G90" s="43"/>
      <c r="H90" s="43"/>
      <c r="I90" s="43"/>
      <c r="J90" s="43"/>
      <c r="L90" s="6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</row>
    <row r="91" spans="1:255" s="1" customFormat="1">
      <c r="A91" s="165"/>
      <c r="B91" s="43"/>
      <c r="C91" s="43"/>
      <c r="D91" s="43"/>
      <c r="E91" s="43"/>
      <c r="F91" s="43"/>
      <c r="G91" s="43"/>
      <c r="H91" s="43"/>
      <c r="I91" s="43"/>
      <c r="J91" s="43"/>
      <c r="L91" s="6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</row>
    <row r="92" spans="1:255" s="1" customFormat="1">
      <c r="A92" s="165"/>
      <c r="B92" s="43"/>
      <c r="C92" s="43"/>
      <c r="D92" s="43"/>
      <c r="E92" s="43"/>
      <c r="F92" s="43"/>
      <c r="G92" s="43"/>
      <c r="H92" s="43"/>
      <c r="I92" s="43"/>
      <c r="J92" s="43"/>
      <c r="L92" s="6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</row>
    <row r="93" spans="1:255" s="1" customFormat="1">
      <c r="A93" s="165"/>
      <c r="B93" s="43"/>
      <c r="C93" s="43"/>
      <c r="D93" s="43"/>
      <c r="E93" s="43"/>
      <c r="F93" s="43"/>
      <c r="G93" s="43"/>
      <c r="H93" s="43"/>
      <c r="I93" s="43"/>
      <c r="J93" s="43"/>
      <c r="L93" s="6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</row>
    <row r="94" spans="1:255" s="1" customFormat="1">
      <c r="A94" s="165"/>
      <c r="B94" s="43"/>
      <c r="C94" s="43"/>
      <c r="D94" s="43"/>
      <c r="E94" s="43"/>
      <c r="F94" s="43"/>
      <c r="G94" s="43"/>
      <c r="H94" s="43"/>
      <c r="I94" s="43"/>
      <c r="J94" s="43"/>
      <c r="L94" s="6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</row>
    <row r="95" spans="1:255" s="1" customFormat="1">
      <c r="A95" s="165"/>
      <c r="B95" s="43"/>
      <c r="C95" s="43"/>
      <c r="D95" s="43"/>
      <c r="E95" s="43"/>
      <c r="F95" s="43"/>
      <c r="G95" s="43"/>
      <c r="H95" s="43"/>
      <c r="I95" s="43"/>
      <c r="J95" s="43"/>
      <c r="L95" s="6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</row>
    <row r="96" spans="1:255" s="1" customFormat="1">
      <c r="A96" s="165"/>
      <c r="B96" s="43"/>
      <c r="C96" s="43"/>
      <c r="D96" s="43"/>
      <c r="E96" s="43"/>
      <c r="F96" s="43"/>
      <c r="G96" s="43"/>
      <c r="H96" s="43"/>
      <c r="I96" s="43"/>
      <c r="J96" s="43"/>
      <c r="L96" s="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</row>
  </sheetData>
  <mergeCells count="9">
    <mergeCell ref="A27:A28"/>
    <mergeCell ref="F27:I27"/>
    <mergeCell ref="A1:I1"/>
    <mergeCell ref="A2:I2"/>
    <mergeCell ref="A3:I3"/>
    <mergeCell ref="A5:A6"/>
    <mergeCell ref="F5:I5"/>
    <mergeCell ref="B5:E5"/>
    <mergeCell ref="B27:E27"/>
  </mergeCells>
  <pageMargins left="0.75" right="0.75" top="1" bottom="1" header="0.5" footer="0.5"/>
  <pageSetup scale="40" orientation="portrait" r:id="rId1"/>
  <headerFooter alignWithMargins="0"/>
  <ignoredErrors>
    <ignoredError sqref="B37 D37 F37 H37 D45:D46 H45:H4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B6D8-55F6-4E95-9BB2-2F7F19EA637F}">
  <sheetPr>
    <pageSetUpPr fitToPage="1"/>
  </sheetPr>
  <dimension ref="A1:IV96"/>
  <sheetViews>
    <sheetView zoomScale="70" zoomScaleNormal="70" workbookViewId="0">
      <selection sqref="A1:I1"/>
    </sheetView>
  </sheetViews>
  <sheetFormatPr defaultColWidth="12.5703125" defaultRowHeight="15.75"/>
  <cols>
    <col min="1" max="1" width="56.7109375" style="149" customWidth="1"/>
    <col min="2" max="2" width="19.7109375" style="39" bestFit="1" customWidth="1"/>
    <col min="3" max="3" width="19.140625" style="39" bestFit="1" customWidth="1"/>
    <col min="4" max="4" width="11.140625" style="39" bestFit="1" customWidth="1"/>
    <col min="5" max="5" width="20.7109375" style="39" bestFit="1" customWidth="1"/>
    <col min="6" max="6" width="19.7109375" style="39" bestFit="1" customWidth="1"/>
    <col min="7" max="7" width="19.140625" style="39" bestFit="1" customWidth="1"/>
    <col min="8" max="8" width="11.140625" style="39" bestFit="1" customWidth="1"/>
    <col min="9" max="9" width="20.7109375" style="39" bestFit="1" customWidth="1"/>
    <col min="10" max="10" width="4.7109375" style="39" hidden="1" customWidth="1"/>
    <col min="11" max="11" width="14.140625" style="1" customWidth="1"/>
    <col min="12" max="12" width="20.5703125" style="6" customWidth="1"/>
    <col min="13" max="13" width="13.85546875" customWidth="1"/>
    <col min="14" max="14" width="15.140625" customWidth="1"/>
    <col min="15" max="16" width="13.85546875" customWidth="1"/>
  </cols>
  <sheetData>
    <row r="1" spans="1:256" ht="38.25" customHeight="1">
      <c r="A1" s="274" t="s">
        <v>15</v>
      </c>
      <c r="B1" s="274"/>
      <c r="C1" s="274"/>
      <c r="D1" s="274"/>
      <c r="E1" s="274"/>
      <c r="F1" s="274"/>
      <c r="G1" s="274"/>
      <c r="H1" s="274"/>
      <c r="I1" s="274"/>
      <c r="J1" s="63"/>
      <c r="L1" s="2"/>
      <c r="M1" s="3"/>
      <c r="N1" s="3"/>
      <c r="O1" s="3"/>
      <c r="P1" s="3"/>
    </row>
    <row r="2" spans="1:256" ht="38.25" customHeight="1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63"/>
      <c r="L2" s="2"/>
      <c r="M2" s="3"/>
      <c r="N2" s="3"/>
      <c r="O2" s="3"/>
      <c r="P2" s="3"/>
    </row>
    <row r="3" spans="1:256" ht="37.5" customHeight="1">
      <c r="A3" s="275">
        <v>44958</v>
      </c>
      <c r="B3" s="275"/>
      <c r="C3" s="275"/>
      <c r="D3" s="275"/>
      <c r="E3" s="275"/>
      <c r="F3" s="275"/>
      <c r="G3" s="275"/>
      <c r="H3" s="275"/>
      <c r="I3" s="275"/>
      <c r="J3" s="64"/>
      <c r="L3" s="2"/>
      <c r="M3" s="3"/>
      <c r="N3" s="3"/>
      <c r="O3" s="3"/>
      <c r="P3" s="3"/>
    </row>
    <row r="4" spans="1:256" ht="21.75" customHeight="1">
      <c r="A4" s="150" t="s">
        <v>1</v>
      </c>
      <c r="B4" s="4"/>
      <c r="C4" s="5"/>
      <c r="D4" s="5"/>
      <c r="E4" s="5"/>
      <c r="F4" s="4"/>
      <c r="G4" s="5"/>
      <c r="H4" s="5"/>
      <c r="I4" s="5"/>
      <c r="J4" s="5"/>
      <c r="L4" s="2"/>
      <c r="M4" s="3"/>
      <c r="N4" s="3"/>
      <c r="O4" s="3"/>
      <c r="P4" s="3"/>
    </row>
    <row r="5" spans="1:256" s="8" customFormat="1" ht="35.1" customHeight="1">
      <c r="A5" s="261" t="s">
        <v>16</v>
      </c>
      <c r="B5" s="276" t="s">
        <v>42</v>
      </c>
      <c r="C5" s="277"/>
      <c r="D5" s="277"/>
      <c r="E5" s="278"/>
      <c r="F5" s="276" t="s">
        <v>43</v>
      </c>
      <c r="G5" s="277"/>
      <c r="H5" s="277"/>
      <c r="I5" s="278"/>
      <c r="J5" s="9"/>
      <c r="K5" s="10"/>
      <c r="L5" s="7"/>
    </row>
    <row r="6" spans="1:256" s="8" customFormat="1" ht="49.5" customHeight="1" thickBot="1">
      <c r="A6" s="262"/>
      <c r="B6" s="222" t="s">
        <v>2</v>
      </c>
      <c r="C6" s="223" t="s">
        <v>3</v>
      </c>
      <c r="D6" s="223" t="s">
        <v>4</v>
      </c>
      <c r="E6" s="224" t="s">
        <v>5</v>
      </c>
      <c r="F6" s="222" t="s">
        <v>2</v>
      </c>
      <c r="G6" s="223" t="s">
        <v>3</v>
      </c>
      <c r="H6" s="223" t="s">
        <v>4</v>
      </c>
      <c r="I6" s="224" t="s">
        <v>5</v>
      </c>
      <c r="J6" s="11"/>
      <c r="K6" s="10"/>
      <c r="L6" s="7"/>
    </row>
    <row r="7" spans="1:256" ht="53.25" customHeight="1" thickTop="1">
      <c r="A7" s="12" t="s">
        <v>12</v>
      </c>
      <c r="B7" s="186">
        <f>C7+E7</f>
        <v>4944085</v>
      </c>
      <c r="C7" s="187">
        <v>4881955</v>
      </c>
      <c r="D7" s="188">
        <f>C7/B7</f>
        <v>0.98743346847798941</v>
      </c>
      <c r="E7" s="189">
        <v>62130</v>
      </c>
      <c r="F7" s="186">
        <f>G7+I7</f>
        <v>5026773</v>
      </c>
      <c r="G7" s="116">
        <v>4939516</v>
      </c>
      <c r="H7" s="188">
        <f>G7/F7</f>
        <v>0.98264154756938493</v>
      </c>
      <c r="I7" s="189">
        <v>87257</v>
      </c>
      <c r="J7" s="13"/>
      <c r="M7" s="14"/>
      <c r="N7" s="14"/>
    </row>
    <row r="8" spans="1:256" ht="35.1" customHeight="1">
      <c r="A8" s="15" t="s">
        <v>6</v>
      </c>
      <c r="B8" s="225"/>
      <c r="C8" s="226"/>
      <c r="D8" s="227"/>
      <c r="E8" s="228"/>
      <c r="F8" s="190"/>
      <c r="G8" s="113"/>
      <c r="H8" s="192"/>
      <c r="I8" s="193"/>
      <c r="J8" s="16"/>
      <c r="M8" s="14"/>
      <c r="N8" s="14"/>
    </row>
    <row r="9" spans="1:256" ht="24.95" customHeight="1">
      <c r="A9" s="220" t="s">
        <v>73</v>
      </c>
      <c r="B9" s="194">
        <f t="shared" ref="B9:B25" si="0">C9+E9</f>
        <v>2878546</v>
      </c>
      <c r="C9" s="195">
        <v>2866559</v>
      </c>
      <c r="D9" s="196">
        <f t="shared" ref="D9:D25" si="1">C9/B9</f>
        <v>0.99583574485174109</v>
      </c>
      <c r="E9" s="197">
        <v>11987</v>
      </c>
      <c r="F9" s="194">
        <f t="shared" ref="F9:F25" si="2">G9+I9</f>
        <v>2904843</v>
      </c>
      <c r="G9" s="132">
        <v>2891205</v>
      </c>
      <c r="H9" s="196">
        <f t="shared" ref="H9:H18" si="3">G9/F9</f>
        <v>0.99530508189254974</v>
      </c>
      <c r="I9" s="197">
        <v>13638</v>
      </c>
      <c r="J9" s="13"/>
      <c r="M9" s="14"/>
      <c r="N9" s="14"/>
    </row>
    <row r="10" spans="1:256" ht="24.95" customHeight="1">
      <c r="A10" s="220" t="s">
        <v>74</v>
      </c>
      <c r="B10" s="194">
        <f t="shared" si="0"/>
        <v>536149</v>
      </c>
      <c r="C10" s="195">
        <v>531888</v>
      </c>
      <c r="D10" s="196">
        <f t="shared" si="1"/>
        <v>0.99205258239780358</v>
      </c>
      <c r="E10" s="197">
        <v>4261</v>
      </c>
      <c r="F10" s="194">
        <f t="shared" si="2"/>
        <v>520853</v>
      </c>
      <c r="G10" s="132">
        <v>517094</v>
      </c>
      <c r="H10" s="196">
        <f t="shared" si="3"/>
        <v>0.99278299251420266</v>
      </c>
      <c r="I10" s="197">
        <v>3759</v>
      </c>
      <c r="J10" s="13"/>
      <c r="K10" s="17"/>
      <c r="M10" s="14"/>
      <c r="N10" s="14"/>
    </row>
    <row r="11" spans="1:256" ht="24.95" customHeight="1">
      <c r="A11" s="220" t="s">
        <v>75</v>
      </c>
      <c r="B11" s="194">
        <f t="shared" si="0"/>
        <v>65786747</v>
      </c>
      <c r="C11" s="195">
        <v>65204640</v>
      </c>
      <c r="D11" s="196">
        <f t="shared" si="1"/>
        <v>0.99115160687303783</v>
      </c>
      <c r="E11" s="197">
        <v>582107</v>
      </c>
      <c r="F11" s="194">
        <f t="shared" si="2"/>
        <v>66729725</v>
      </c>
      <c r="G11" s="132">
        <v>66156247</v>
      </c>
      <c r="H11" s="196">
        <f t="shared" si="3"/>
        <v>0.99140595888863625</v>
      </c>
      <c r="I11" s="197">
        <v>573478</v>
      </c>
      <c r="J11" s="13"/>
      <c r="L11" s="18"/>
      <c r="M11" s="14"/>
      <c r="N11" s="14"/>
      <c r="IV11" s="19">
        <f>+I11-E11</f>
        <v>-8629</v>
      </c>
    </row>
    <row r="12" spans="1:256" ht="24.95" customHeight="1">
      <c r="A12" s="71" t="s">
        <v>18</v>
      </c>
      <c r="B12" s="194">
        <f t="shared" si="0"/>
        <v>16504</v>
      </c>
      <c r="C12" s="195">
        <v>15389</v>
      </c>
      <c r="D12" s="196">
        <f t="shared" si="1"/>
        <v>0.93244062045564713</v>
      </c>
      <c r="E12" s="197">
        <v>1115</v>
      </c>
      <c r="F12" s="194">
        <f t="shared" si="2"/>
        <v>14838</v>
      </c>
      <c r="G12" s="132">
        <v>13795</v>
      </c>
      <c r="H12" s="196">
        <f t="shared" si="3"/>
        <v>0.9297075077503707</v>
      </c>
      <c r="I12" s="197">
        <v>1043</v>
      </c>
      <c r="J12" s="13"/>
      <c r="K12" s="20"/>
      <c r="M12" s="14"/>
      <c r="N12" s="14"/>
    </row>
    <row r="13" spans="1:256" ht="24.95" customHeight="1">
      <c r="A13" s="220" t="s">
        <v>76</v>
      </c>
      <c r="B13" s="194">
        <f t="shared" si="0"/>
        <v>7830168</v>
      </c>
      <c r="C13" s="195">
        <v>7549806</v>
      </c>
      <c r="D13" s="196">
        <f t="shared" si="1"/>
        <v>0.96419463796945348</v>
      </c>
      <c r="E13" s="197">
        <v>280362</v>
      </c>
      <c r="F13" s="194">
        <f t="shared" si="2"/>
        <v>7659982</v>
      </c>
      <c r="G13" s="132">
        <v>7386799</v>
      </c>
      <c r="H13" s="196">
        <f t="shared" si="3"/>
        <v>0.96433633917155415</v>
      </c>
      <c r="I13" s="197">
        <v>273183</v>
      </c>
      <c r="J13" s="13"/>
      <c r="M13" s="14"/>
      <c r="N13" s="14"/>
    </row>
    <row r="14" spans="1:256" ht="24.95" customHeight="1">
      <c r="A14" s="220" t="s">
        <v>77</v>
      </c>
      <c r="B14" s="194">
        <f t="shared" si="0"/>
        <v>6171479</v>
      </c>
      <c r="C14" s="195">
        <v>6060685</v>
      </c>
      <c r="D14" s="196">
        <f t="shared" si="1"/>
        <v>0.98204741521440808</v>
      </c>
      <c r="E14" s="197">
        <v>110794</v>
      </c>
      <c r="F14" s="194">
        <f t="shared" si="2"/>
        <v>6389765</v>
      </c>
      <c r="G14" s="132">
        <v>6270591</v>
      </c>
      <c r="H14" s="196">
        <f t="shared" si="3"/>
        <v>0.98134923584826672</v>
      </c>
      <c r="I14" s="197">
        <v>119174</v>
      </c>
      <c r="J14" s="13"/>
      <c r="L14" s="18"/>
      <c r="M14" s="14"/>
      <c r="N14" s="14"/>
      <c r="IV14" s="19">
        <f>+I14-E14</f>
        <v>8380</v>
      </c>
    </row>
    <row r="15" spans="1:256" ht="35.1" customHeight="1">
      <c r="A15" s="221" t="s">
        <v>78</v>
      </c>
      <c r="B15" s="198">
        <f t="shared" si="0"/>
        <v>83219593</v>
      </c>
      <c r="C15" s="187">
        <v>82228967</v>
      </c>
      <c r="D15" s="199">
        <f t="shared" si="1"/>
        <v>0.98809624074945912</v>
      </c>
      <c r="E15" s="200">
        <v>990626</v>
      </c>
      <c r="F15" s="198">
        <f t="shared" si="2"/>
        <v>84220006</v>
      </c>
      <c r="G15" s="116">
        <v>83235731</v>
      </c>
      <c r="H15" s="199">
        <f t="shared" si="3"/>
        <v>0.98831304998957137</v>
      </c>
      <c r="I15" s="200">
        <v>984275</v>
      </c>
      <c r="J15" s="13"/>
      <c r="M15" s="14"/>
      <c r="N15" s="14"/>
    </row>
    <row r="16" spans="1:256" ht="35.1" customHeight="1">
      <c r="A16" s="21" t="s">
        <v>7</v>
      </c>
      <c r="B16" s="201">
        <f t="shared" si="0"/>
        <v>1563163</v>
      </c>
      <c r="C16" s="187">
        <v>1468496</v>
      </c>
      <c r="D16" s="199">
        <f t="shared" si="1"/>
        <v>0.93943881732103429</v>
      </c>
      <c r="E16" s="189">
        <v>94667</v>
      </c>
      <c r="F16" s="201">
        <f t="shared" si="2"/>
        <v>1562659</v>
      </c>
      <c r="G16" s="116">
        <v>1470148</v>
      </c>
      <c r="H16" s="199">
        <f t="shared" si="3"/>
        <v>0.94079898429535813</v>
      </c>
      <c r="I16" s="189">
        <v>92511</v>
      </c>
      <c r="J16" s="13"/>
      <c r="M16" s="14"/>
      <c r="N16" s="14"/>
    </row>
    <row r="17" spans="1:14" ht="35.1" customHeight="1">
      <c r="A17" s="22" t="s">
        <v>8</v>
      </c>
      <c r="B17" s="201">
        <f t="shared" si="0"/>
        <v>2946455</v>
      </c>
      <c r="C17" s="187">
        <v>2482972</v>
      </c>
      <c r="D17" s="199">
        <f t="shared" si="1"/>
        <v>0.84269808973834659</v>
      </c>
      <c r="E17" s="189">
        <v>463483</v>
      </c>
      <c r="F17" s="201">
        <f t="shared" si="2"/>
        <v>3052750</v>
      </c>
      <c r="G17" s="116">
        <v>2595713</v>
      </c>
      <c r="H17" s="199">
        <f t="shared" si="3"/>
        <v>0.85028679059864054</v>
      </c>
      <c r="I17" s="189">
        <v>457037</v>
      </c>
      <c r="J17" s="13"/>
      <c r="K17" s="23"/>
      <c r="M17" s="14"/>
      <c r="N17" s="14"/>
    </row>
    <row r="18" spans="1:14" ht="35.1" customHeight="1">
      <c r="A18" s="21" t="s">
        <v>9</v>
      </c>
      <c r="B18" s="201">
        <f t="shared" si="0"/>
        <v>24743162</v>
      </c>
      <c r="C18" s="187">
        <v>22750700</v>
      </c>
      <c r="D18" s="199">
        <f t="shared" si="1"/>
        <v>0.9194742369629233</v>
      </c>
      <c r="E18" s="189">
        <v>1992462</v>
      </c>
      <c r="F18" s="201">
        <f t="shared" si="2"/>
        <v>29562697</v>
      </c>
      <c r="G18" s="116">
        <v>27455124</v>
      </c>
      <c r="H18" s="199">
        <f t="shared" si="3"/>
        <v>0.92870836514002764</v>
      </c>
      <c r="I18" s="189">
        <v>2107573</v>
      </c>
      <c r="J18" s="13"/>
      <c r="M18" s="14"/>
      <c r="N18" s="14"/>
    </row>
    <row r="19" spans="1:14" s="149" customFormat="1" ht="35.1" customHeight="1">
      <c r="A19" s="50" t="s">
        <v>20</v>
      </c>
      <c r="B19" s="53">
        <f t="shared" si="0"/>
        <v>0</v>
      </c>
      <c r="C19" s="54">
        <v>0</v>
      </c>
      <c r="D19" s="55">
        <v>0</v>
      </c>
      <c r="E19" s="52">
        <v>0</v>
      </c>
      <c r="F19" s="53">
        <f t="shared" si="2"/>
        <v>0</v>
      </c>
      <c r="G19" s="256">
        <v>0</v>
      </c>
      <c r="H19" s="55">
        <v>0</v>
      </c>
      <c r="I19" s="52">
        <v>0</v>
      </c>
      <c r="J19" s="154"/>
    </row>
    <row r="20" spans="1:14" s="149" customFormat="1" ht="35.1" customHeight="1">
      <c r="A20" s="50" t="s">
        <v>24</v>
      </c>
      <c r="B20" s="53">
        <f t="shared" si="0"/>
        <v>0</v>
      </c>
      <c r="C20" s="54">
        <v>0</v>
      </c>
      <c r="D20" s="55">
        <v>0</v>
      </c>
      <c r="E20" s="175">
        <v>0</v>
      </c>
      <c r="F20" s="53">
        <f t="shared" si="2"/>
        <v>0</v>
      </c>
      <c r="G20" s="256">
        <v>0</v>
      </c>
      <c r="H20" s="55">
        <v>0</v>
      </c>
      <c r="I20" s="175">
        <v>0</v>
      </c>
      <c r="J20" s="154"/>
    </row>
    <row r="21" spans="1:14" ht="35.1" customHeight="1">
      <c r="A21" s="21" t="s">
        <v>11</v>
      </c>
      <c r="B21" s="201">
        <f t="shared" si="0"/>
        <v>46787</v>
      </c>
      <c r="C21" s="187">
        <v>46787</v>
      </c>
      <c r="D21" s="199">
        <f t="shared" si="1"/>
        <v>1</v>
      </c>
      <c r="E21" s="189">
        <v>0</v>
      </c>
      <c r="F21" s="201">
        <f t="shared" si="2"/>
        <v>46404</v>
      </c>
      <c r="G21" s="116">
        <v>46404</v>
      </c>
      <c r="H21" s="199">
        <f>G21/F21</f>
        <v>1</v>
      </c>
      <c r="I21" s="189">
        <v>0</v>
      </c>
      <c r="J21" s="13"/>
      <c r="M21" s="14"/>
      <c r="N21" s="14"/>
    </row>
    <row r="22" spans="1:14" ht="35.1" customHeight="1">
      <c r="A22" s="24" t="s">
        <v>10</v>
      </c>
      <c r="B22" s="202">
        <f t="shared" si="0"/>
        <v>117463245</v>
      </c>
      <c r="C22" s="203">
        <v>113859877</v>
      </c>
      <c r="D22" s="204">
        <f t="shared" si="1"/>
        <v>0.96932344240958102</v>
      </c>
      <c r="E22" s="229">
        <v>3603368</v>
      </c>
      <c r="F22" s="202">
        <f t="shared" si="2"/>
        <v>123471289</v>
      </c>
      <c r="G22" s="127">
        <v>119742636</v>
      </c>
      <c r="H22" s="204">
        <f>G22/F22</f>
        <v>0.96980145724403999</v>
      </c>
      <c r="I22" s="205">
        <v>3728653</v>
      </c>
      <c r="J22" s="25"/>
      <c r="L22" s="18"/>
      <c r="M22" s="14"/>
      <c r="N22" s="14"/>
    </row>
    <row r="23" spans="1:14" ht="35.1" customHeight="1">
      <c r="A23" s="56" t="s">
        <v>23</v>
      </c>
      <c r="B23" s="57">
        <f t="shared" si="0"/>
        <v>117463245</v>
      </c>
      <c r="C23" s="58">
        <v>113859877</v>
      </c>
      <c r="D23" s="59">
        <f t="shared" si="1"/>
        <v>0.96932344240958102</v>
      </c>
      <c r="E23" s="147">
        <v>3603368</v>
      </c>
      <c r="F23" s="57">
        <f t="shared" si="2"/>
        <v>123471289</v>
      </c>
      <c r="G23" s="257">
        <v>119742636</v>
      </c>
      <c r="H23" s="59">
        <f>G23/F23</f>
        <v>0.96980145724403999</v>
      </c>
      <c r="I23" s="147">
        <v>3728653</v>
      </c>
      <c r="J23" s="25"/>
      <c r="L23" s="18"/>
      <c r="M23" s="14"/>
      <c r="N23" s="14"/>
    </row>
    <row r="24" spans="1:14" s="149" customFormat="1" ht="35.1" customHeight="1">
      <c r="A24" s="157" t="s">
        <v>17</v>
      </c>
      <c r="B24" s="202">
        <f t="shared" si="0"/>
        <v>92720083</v>
      </c>
      <c r="C24" s="206">
        <v>91109177</v>
      </c>
      <c r="D24" s="204">
        <f t="shared" si="1"/>
        <v>0.98262613720913083</v>
      </c>
      <c r="E24" s="207">
        <v>1610906</v>
      </c>
      <c r="F24" s="202">
        <f t="shared" si="2"/>
        <v>93908592</v>
      </c>
      <c r="G24" s="126">
        <v>92287512</v>
      </c>
      <c r="H24" s="204">
        <f>G24/F24</f>
        <v>0.98273768176611576</v>
      </c>
      <c r="I24" s="207">
        <v>1621080</v>
      </c>
      <c r="J24" s="158"/>
      <c r="K24" s="148"/>
      <c r="L24" s="156"/>
      <c r="M24" s="156"/>
      <c r="N24" s="155"/>
    </row>
    <row r="25" spans="1:14" ht="35.1" customHeight="1">
      <c r="A25" s="27" t="s">
        <v>21</v>
      </c>
      <c r="B25" s="28">
        <f t="shared" si="0"/>
        <v>59277</v>
      </c>
      <c r="C25" s="29">
        <v>0</v>
      </c>
      <c r="D25" s="30">
        <f t="shared" si="1"/>
        <v>0</v>
      </c>
      <c r="E25" s="31">
        <v>59277</v>
      </c>
      <c r="F25" s="28">
        <f t="shared" si="2"/>
        <v>50251</v>
      </c>
      <c r="G25" s="84">
        <v>0</v>
      </c>
      <c r="H25" s="30">
        <f>G25/F25</f>
        <v>0</v>
      </c>
      <c r="I25" s="160">
        <v>50251</v>
      </c>
      <c r="J25" s="32"/>
      <c r="K25" s="33"/>
      <c r="L25" s="18"/>
      <c r="M25" s="18"/>
      <c r="N25" s="14"/>
    </row>
    <row r="26" spans="1:14" ht="12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18"/>
      <c r="M26" s="18"/>
      <c r="N26" s="14"/>
    </row>
    <row r="27" spans="1:14" ht="48.75" customHeight="1">
      <c r="A27" s="261" t="s">
        <v>16</v>
      </c>
      <c r="B27" s="271" t="s">
        <v>44</v>
      </c>
      <c r="C27" s="272"/>
      <c r="D27" s="272"/>
      <c r="E27" s="273"/>
      <c r="F27" s="271" t="s">
        <v>45</v>
      </c>
      <c r="G27" s="272"/>
      <c r="H27" s="272"/>
      <c r="I27" s="273"/>
      <c r="J27" s="35"/>
      <c r="K27" s="33"/>
      <c r="L27" s="18"/>
      <c r="M27" s="18"/>
      <c r="N27" s="14"/>
    </row>
    <row r="28" spans="1:14" ht="49.5" customHeight="1" thickBot="1">
      <c r="A28" s="262"/>
      <c r="B28" s="230" t="s">
        <v>2</v>
      </c>
      <c r="C28" s="231" t="s">
        <v>3</v>
      </c>
      <c r="D28" s="231" t="s">
        <v>4</v>
      </c>
      <c r="E28" s="232" t="s">
        <v>5</v>
      </c>
      <c r="F28" s="230" t="s">
        <v>2</v>
      </c>
      <c r="G28" s="231" t="s">
        <v>3</v>
      </c>
      <c r="H28" s="231" t="s">
        <v>4</v>
      </c>
      <c r="I28" s="232" t="s">
        <v>5</v>
      </c>
      <c r="J28" s="11"/>
      <c r="K28" s="33"/>
      <c r="L28" s="18"/>
      <c r="M28" s="18"/>
      <c r="N28" s="14"/>
    </row>
    <row r="29" spans="1:14" ht="51.75" customHeight="1" thickTop="1">
      <c r="A29" s="12" t="s">
        <v>12</v>
      </c>
      <c r="B29" s="211">
        <f>C29+E29</f>
        <v>27018821</v>
      </c>
      <c r="C29" s="187">
        <f>C7+'Jan23'!C29</f>
        <v>26629111</v>
      </c>
      <c r="D29" s="188">
        <f>C29/B29</f>
        <v>0.98557635064831284</v>
      </c>
      <c r="E29" s="212">
        <f>E7+'Jan23'!E29</f>
        <v>389710</v>
      </c>
      <c r="F29" s="211">
        <f>G29+I29</f>
        <v>26541685</v>
      </c>
      <c r="G29" s="187">
        <f>G7+'Jan23'!G29</f>
        <v>26002289</v>
      </c>
      <c r="H29" s="188">
        <f>G29/F29</f>
        <v>0.97967740179268947</v>
      </c>
      <c r="I29" s="212">
        <f>I7+'Jan23'!I29</f>
        <v>539396</v>
      </c>
      <c r="J29" s="13"/>
      <c r="M29" s="14"/>
      <c r="N29" s="14"/>
    </row>
    <row r="30" spans="1:14" ht="35.1" customHeight="1">
      <c r="A30" s="15" t="s">
        <v>6</v>
      </c>
      <c r="B30" s="194"/>
      <c r="C30" s="226"/>
      <c r="D30" s="227"/>
      <c r="E30" s="228"/>
      <c r="F30" s="194"/>
      <c r="G30" s="226"/>
      <c r="H30" s="227"/>
      <c r="I30" s="228"/>
      <c r="J30" s="16"/>
      <c r="M30" s="14"/>
      <c r="N30" s="14"/>
    </row>
    <row r="31" spans="1:14" ht="24.95" customHeight="1">
      <c r="A31" s="220" t="s">
        <v>73</v>
      </c>
      <c r="B31" s="194">
        <f t="shared" ref="B31:B36" si="4">C31+E31</f>
        <v>14351877</v>
      </c>
      <c r="C31" s="214">
        <f>C9+'Jan23'!C31</f>
        <v>14284378</v>
      </c>
      <c r="D31" s="196">
        <f t="shared" ref="D31:D47" si="5">C31/B31</f>
        <v>0.99529685211209651</v>
      </c>
      <c r="E31" s="215">
        <f>E9+'Jan23'!E31</f>
        <v>67499</v>
      </c>
      <c r="F31" s="194">
        <f t="shared" ref="F31:F36" si="6">G31+I31</f>
        <v>14468318</v>
      </c>
      <c r="G31" s="214">
        <f>G9+'Jan23'!G31</f>
        <v>14397480</v>
      </c>
      <c r="H31" s="196">
        <f t="shared" ref="H31:H47" si="7">G31/F31</f>
        <v>0.99510392293008765</v>
      </c>
      <c r="I31" s="215">
        <f>I9+'Jan23'!I31</f>
        <v>70838</v>
      </c>
      <c r="J31" s="13"/>
      <c r="M31" s="14"/>
      <c r="N31" s="14"/>
    </row>
    <row r="32" spans="1:14" ht="24.95" customHeight="1">
      <c r="A32" s="220" t="s">
        <v>74</v>
      </c>
      <c r="B32" s="194">
        <f t="shared" si="4"/>
        <v>2706828</v>
      </c>
      <c r="C32" s="214">
        <f>C10+'Jan23'!C32</f>
        <v>2685691</v>
      </c>
      <c r="D32" s="196">
        <f t="shared" si="5"/>
        <v>0.99219122899571011</v>
      </c>
      <c r="E32" s="215">
        <f>E10+'Jan23'!E32</f>
        <v>21137</v>
      </c>
      <c r="F32" s="194">
        <f t="shared" si="6"/>
        <v>2623869</v>
      </c>
      <c r="G32" s="214">
        <f>G10+'Jan23'!G32</f>
        <v>2605176</v>
      </c>
      <c r="H32" s="196">
        <f t="shared" si="7"/>
        <v>0.99287578762506812</v>
      </c>
      <c r="I32" s="215">
        <f>I10+'Jan23'!I32</f>
        <v>18693</v>
      </c>
      <c r="J32" s="13"/>
      <c r="K32" s="17"/>
      <c r="M32" s="14"/>
      <c r="N32" s="14"/>
    </row>
    <row r="33" spans="1:14" ht="24.95" customHeight="1">
      <c r="A33" s="220" t="s">
        <v>75</v>
      </c>
      <c r="B33" s="194">
        <f t="shared" si="4"/>
        <v>332672050</v>
      </c>
      <c r="C33" s="214">
        <f>C11+'Jan23'!C33</f>
        <v>329684624</v>
      </c>
      <c r="D33" s="196">
        <f t="shared" si="5"/>
        <v>0.99101990684218888</v>
      </c>
      <c r="E33" s="215">
        <f>E11+'Jan23'!E33</f>
        <v>2987426</v>
      </c>
      <c r="F33" s="194">
        <f t="shared" si="6"/>
        <v>336647080</v>
      </c>
      <c r="G33" s="214">
        <f>G11+'Jan23'!G33</f>
        <v>333876875</v>
      </c>
      <c r="H33" s="196">
        <f t="shared" si="7"/>
        <v>0.99177118957930666</v>
      </c>
      <c r="I33" s="215">
        <f>I11+'Jan23'!I33</f>
        <v>2770205</v>
      </c>
      <c r="J33" s="13"/>
      <c r="M33" s="14"/>
      <c r="N33" s="14"/>
    </row>
    <row r="34" spans="1:14" ht="24.95" customHeight="1">
      <c r="A34" s="71" t="s">
        <v>18</v>
      </c>
      <c r="B34" s="194">
        <f t="shared" si="4"/>
        <v>84216</v>
      </c>
      <c r="C34" s="214">
        <f>C12+'Jan23'!C34</f>
        <v>78573</v>
      </c>
      <c r="D34" s="196">
        <f t="shared" si="5"/>
        <v>0.93299373040752354</v>
      </c>
      <c r="E34" s="215">
        <f>E12+'Jan23'!E34</f>
        <v>5643</v>
      </c>
      <c r="F34" s="194">
        <f t="shared" si="6"/>
        <v>75604</v>
      </c>
      <c r="G34" s="214">
        <f>G12+'Jan23'!G34</f>
        <v>70369</v>
      </c>
      <c r="H34" s="196">
        <f t="shared" si="7"/>
        <v>0.93075763187132954</v>
      </c>
      <c r="I34" s="215">
        <f>I12+'Jan23'!I34</f>
        <v>5235</v>
      </c>
      <c r="J34" s="13"/>
      <c r="M34" s="14"/>
      <c r="N34" s="14"/>
    </row>
    <row r="35" spans="1:14" ht="24.95" customHeight="1">
      <c r="A35" s="220" t="s">
        <v>76</v>
      </c>
      <c r="B35" s="194">
        <f t="shared" si="4"/>
        <v>39110018</v>
      </c>
      <c r="C35" s="214">
        <f>C13+'Jan23'!C35</f>
        <v>37731617</v>
      </c>
      <c r="D35" s="196">
        <f t="shared" si="5"/>
        <v>0.96475580757850843</v>
      </c>
      <c r="E35" s="215">
        <f>E13+'Jan23'!E35</f>
        <v>1378401</v>
      </c>
      <c r="F35" s="194">
        <f t="shared" si="6"/>
        <v>30829565</v>
      </c>
      <c r="G35" s="214">
        <f>G13+'Jan23'!G35</f>
        <v>29715199</v>
      </c>
      <c r="H35" s="196">
        <f t="shared" si="7"/>
        <v>0.96385398237049402</v>
      </c>
      <c r="I35" s="215">
        <f>I13+'Jan23'!I35</f>
        <v>1114366</v>
      </c>
      <c r="J35" s="13"/>
      <c r="M35" s="14"/>
      <c r="N35" s="14"/>
    </row>
    <row r="36" spans="1:14" ht="24.95" customHeight="1">
      <c r="A36" s="220" t="s">
        <v>77</v>
      </c>
      <c r="B36" s="194">
        <f t="shared" si="4"/>
        <v>30783859</v>
      </c>
      <c r="C36" s="214">
        <f>C14+'Jan23'!C36</f>
        <v>30214240</v>
      </c>
      <c r="D36" s="196">
        <f t="shared" si="5"/>
        <v>0.98149617954006352</v>
      </c>
      <c r="E36" s="215">
        <f>E14+'Jan23'!E36</f>
        <v>569619</v>
      </c>
      <c r="F36" s="194">
        <f t="shared" si="6"/>
        <v>25559061</v>
      </c>
      <c r="G36" s="214">
        <f>G14+'Jan23'!G36</f>
        <v>25069170</v>
      </c>
      <c r="H36" s="196">
        <f t="shared" si="7"/>
        <v>0.98083298130553387</v>
      </c>
      <c r="I36" s="215">
        <f>I14+'Jan23'!I36</f>
        <v>489891</v>
      </c>
      <c r="J36" s="13"/>
      <c r="M36" s="14"/>
      <c r="N36" s="14"/>
    </row>
    <row r="37" spans="1:14" ht="35.1" customHeight="1">
      <c r="A37" s="221" t="s">
        <v>78</v>
      </c>
      <c r="B37" s="198">
        <f>SUM(B31:B36)</f>
        <v>419708848</v>
      </c>
      <c r="C37" s="214">
        <f>SUM(C31:C36)</f>
        <v>414679123</v>
      </c>
      <c r="D37" s="199">
        <f t="shared" si="5"/>
        <v>0.9880161568573842</v>
      </c>
      <c r="E37" s="215">
        <f>SUM(E31:E36)</f>
        <v>5029725</v>
      </c>
      <c r="F37" s="198">
        <f>SUM(F31:F36)</f>
        <v>410203497</v>
      </c>
      <c r="G37" s="214">
        <f>SUM(G31:G36)</f>
        <v>405734269</v>
      </c>
      <c r="H37" s="199">
        <f t="shared" si="7"/>
        <v>0.98910485153665084</v>
      </c>
      <c r="I37" s="215">
        <f>SUM(I31:I36)</f>
        <v>4469228</v>
      </c>
      <c r="J37" s="13"/>
      <c r="M37" s="14"/>
      <c r="N37" s="14"/>
    </row>
    <row r="38" spans="1:14" ht="35.1" customHeight="1">
      <c r="A38" s="21" t="s">
        <v>7</v>
      </c>
      <c r="B38" s="198">
        <f>C38+E38</f>
        <v>10374124</v>
      </c>
      <c r="C38" s="216">
        <f>C16+'Jan23'!C38</f>
        <v>9732270</v>
      </c>
      <c r="D38" s="199">
        <f t="shared" si="5"/>
        <v>0.93812933024513689</v>
      </c>
      <c r="E38" s="217">
        <f>E16+'Jan23'!E38</f>
        <v>641854</v>
      </c>
      <c r="F38" s="198">
        <f>G38+I38</f>
        <v>8780869</v>
      </c>
      <c r="G38" s="216">
        <f>G16+'Jan23'!G38</f>
        <v>8017348</v>
      </c>
      <c r="H38" s="199">
        <f t="shared" si="7"/>
        <v>0.91304721662514265</v>
      </c>
      <c r="I38" s="217">
        <f>I16+'Jan23'!I38</f>
        <v>763521</v>
      </c>
      <c r="J38" s="13"/>
      <c r="M38" s="14"/>
      <c r="N38" s="14"/>
    </row>
    <row r="39" spans="1:14" ht="35.1" customHeight="1">
      <c r="A39" s="22" t="s">
        <v>8</v>
      </c>
      <c r="B39" s="201">
        <f>C39+E39</f>
        <v>16044870</v>
      </c>
      <c r="C39" s="187">
        <f>C17+'Jan23'!C39</f>
        <v>13464932</v>
      </c>
      <c r="D39" s="199">
        <f t="shared" si="5"/>
        <v>0.83920480502490824</v>
      </c>
      <c r="E39" s="189">
        <f>E17+'Jan23'!E39</f>
        <v>2579938</v>
      </c>
      <c r="F39" s="201">
        <f>G39+I39</f>
        <v>17242687</v>
      </c>
      <c r="G39" s="187">
        <f>G17+'Jan23'!G39</f>
        <v>14528672</v>
      </c>
      <c r="H39" s="199">
        <f t="shared" ref="H39" si="8">G39/F39</f>
        <v>0.84259906823107089</v>
      </c>
      <c r="I39" s="189">
        <f>I17+'Jan23'!I39</f>
        <v>2714015</v>
      </c>
      <c r="J39" s="13"/>
      <c r="M39" s="14"/>
      <c r="N39" s="14"/>
    </row>
    <row r="40" spans="1:14" ht="35.1" customHeight="1">
      <c r="A40" s="21" t="s">
        <v>9</v>
      </c>
      <c r="B40" s="198">
        <f>C40+E40</f>
        <v>32429361</v>
      </c>
      <c r="C40" s="216">
        <f>C18+'Jan23'!C40</f>
        <v>26169843</v>
      </c>
      <c r="D40" s="199">
        <f t="shared" si="5"/>
        <v>0.80697991551544912</v>
      </c>
      <c r="E40" s="217">
        <f>E18+'Jan23'!E40</f>
        <v>6259518</v>
      </c>
      <c r="F40" s="198">
        <f>G40+I40</f>
        <v>39226352</v>
      </c>
      <c r="G40" s="216">
        <f>G18+'Jan23'!G40</f>
        <v>31952579</v>
      </c>
      <c r="H40" s="199">
        <f t="shared" si="7"/>
        <v>0.81456922122148911</v>
      </c>
      <c r="I40" s="217">
        <f>I18+'Jan23'!I40</f>
        <v>7273773</v>
      </c>
      <c r="J40" s="13"/>
      <c r="M40" s="14"/>
      <c r="N40" s="14"/>
    </row>
    <row r="41" spans="1:14" ht="35.1" customHeight="1">
      <c r="A41" s="50" t="s">
        <v>20</v>
      </c>
      <c r="B41" s="53">
        <f t="shared" ref="B41:B42" si="9">C41+E41</f>
        <v>1836040</v>
      </c>
      <c r="C41" s="51">
        <f>C19+'Jan23'!C41</f>
        <v>831894</v>
      </c>
      <c r="D41" s="55">
        <f t="shared" si="5"/>
        <v>0.45309143591642881</v>
      </c>
      <c r="E41" s="52">
        <f>E19+'Jan23'!E41</f>
        <v>1004146</v>
      </c>
      <c r="F41" s="53">
        <f t="shared" ref="F41:F42" si="10">G41+I41</f>
        <v>0</v>
      </c>
      <c r="G41" s="51">
        <f>G19+'Jan23'!G41</f>
        <v>0</v>
      </c>
      <c r="H41" s="55">
        <v>0</v>
      </c>
      <c r="I41" s="52">
        <f>I19+'Jan23'!I41</f>
        <v>0</v>
      </c>
      <c r="J41" s="13"/>
      <c r="M41" s="14"/>
      <c r="N41" s="14"/>
    </row>
    <row r="42" spans="1:14" ht="35.1" customHeight="1">
      <c r="A42" s="50" t="s">
        <v>24</v>
      </c>
      <c r="B42" s="53">
        <f t="shared" si="9"/>
        <v>108292816</v>
      </c>
      <c r="C42" s="51">
        <f>C20+'Jan23'!C42</f>
        <v>93781387</v>
      </c>
      <c r="D42" s="55">
        <f t="shared" si="5"/>
        <v>0.86599823020577837</v>
      </c>
      <c r="E42" s="52">
        <f>E20+'Jan23'!E42</f>
        <v>14511429</v>
      </c>
      <c r="F42" s="53">
        <f t="shared" si="10"/>
        <v>0</v>
      </c>
      <c r="G42" s="51">
        <f>G20+'Jan23'!G42</f>
        <v>0</v>
      </c>
      <c r="H42" s="55">
        <v>0</v>
      </c>
      <c r="I42" s="52">
        <f>I20+'Jan23'!I42</f>
        <v>0</v>
      </c>
      <c r="J42" s="13"/>
      <c r="M42" s="14"/>
      <c r="N42" s="14"/>
    </row>
    <row r="43" spans="1:14" ht="35.1" customHeight="1">
      <c r="A43" s="21" t="s">
        <v>11</v>
      </c>
      <c r="B43" s="201">
        <f>C43+E43</f>
        <v>247420</v>
      </c>
      <c r="C43" s="216">
        <f>C21+'Jan23'!C43</f>
        <v>247420</v>
      </c>
      <c r="D43" s="199">
        <f t="shared" si="5"/>
        <v>1</v>
      </c>
      <c r="E43" s="217">
        <f>E21+'Jan23'!E43</f>
        <v>0</v>
      </c>
      <c r="F43" s="201">
        <f>G43+I43</f>
        <v>244729</v>
      </c>
      <c r="G43" s="216">
        <f>G21+'Jan23'!G43</f>
        <v>244729</v>
      </c>
      <c r="H43" s="199">
        <f t="shared" si="7"/>
        <v>1</v>
      </c>
      <c r="I43" s="217">
        <f>I21+'Jan23'!I43</f>
        <v>0</v>
      </c>
      <c r="J43" s="13"/>
      <c r="M43" s="14"/>
      <c r="N43" s="14"/>
    </row>
    <row r="44" spans="1:14" ht="35.1" customHeight="1">
      <c r="A44" s="24" t="s">
        <v>10</v>
      </c>
      <c r="B44" s="202">
        <f>SUM(C44+E44)</f>
        <v>615952300</v>
      </c>
      <c r="C44" s="218">
        <f>C22+'Jan23'!C44</f>
        <v>585535980</v>
      </c>
      <c r="D44" s="204">
        <f t="shared" si="5"/>
        <v>0.95061903332449604</v>
      </c>
      <c r="E44" s="219">
        <f>E22+'Jan23'!E44</f>
        <v>30416320</v>
      </c>
      <c r="F44" s="202">
        <f>SUM(G44+I44)</f>
        <v>502239819</v>
      </c>
      <c r="G44" s="218">
        <f>G22+'Jan23'!G44</f>
        <v>486479886</v>
      </c>
      <c r="H44" s="204">
        <f t="shared" si="7"/>
        <v>0.96862070189619909</v>
      </c>
      <c r="I44" s="219">
        <f>I22+'Jan23'!I44</f>
        <v>15759933</v>
      </c>
      <c r="J44" s="25"/>
      <c r="M44" s="14"/>
      <c r="N44" s="14"/>
    </row>
    <row r="45" spans="1:14" ht="35.1" customHeight="1">
      <c r="A45" s="56" t="s">
        <v>23</v>
      </c>
      <c r="B45" s="57">
        <f>B44-B41-B42</f>
        <v>505823444</v>
      </c>
      <c r="C45" s="58">
        <f>C44-C41-C42</f>
        <v>490922699</v>
      </c>
      <c r="D45" s="59">
        <f t="shared" si="5"/>
        <v>0.97054160858546523</v>
      </c>
      <c r="E45" s="147">
        <f>E44-E41-E42</f>
        <v>14900745</v>
      </c>
      <c r="F45" s="57">
        <f>F44-F41-F42</f>
        <v>502239819</v>
      </c>
      <c r="G45" s="58">
        <f>G44-G41-G42</f>
        <v>486479886</v>
      </c>
      <c r="H45" s="59">
        <f t="shared" si="7"/>
        <v>0.96862070189619909</v>
      </c>
      <c r="I45" s="147">
        <f>I44-I41-I42</f>
        <v>15759933</v>
      </c>
      <c r="J45" s="25"/>
      <c r="M45" s="14"/>
      <c r="N45" s="14"/>
    </row>
    <row r="46" spans="1:14" s="149" customFormat="1" ht="35.1" customHeight="1">
      <c r="A46" s="157" t="s">
        <v>17</v>
      </c>
      <c r="B46" s="202">
        <f>B45-B40</f>
        <v>473394083</v>
      </c>
      <c r="C46" s="206">
        <f>C45-C40</f>
        <v>464752856</v>
      </c>
      <c r="D46" s="204">
        <f t="shared" si="5"/>
        <v>0.98174622938833822</v>
      </c>
      <c r="E46" s="207">
        <f>E45-E40</f>
        <v>8641227</v>
      </c>
      <c r="F46" s="202">
        <f>F45-F40</f>
        <v>463013467</v>
      </c>
      <c r="G46" s="206">
        <f>G45-G40</f>
        <v>454527307</v>
      </c>
      <c r="H46" s="204">
        <f t="shared" si="7"/>
        <v>0.98167189378964648</v>
      </c>
      <c r="I46" s="207">
        <f>I45-I40</f>
        <v>8486160</v>
      </c>
      <c r="J46" s="158"/>
      <c r="K46" s="148"/>
      <c r="L46" s="156"/>
      <c r="M46" s="156"/>
      <c r="N46" s="155"/>
    </row>
    <row r="47" spans="1:14" ht="35.1" customHeight="1">
      <c r="A47" s="27" t="s">
        <v>21</v>
      </c>
      <c r="B47" s="28">
        <f>C47+E47</f>
        <v>277480</v>
      </c>
      <c r="C47" s="29">
        <f>C25+'Jan23'!C47</f>
        <v>0</v>
      </c>
      <c r="D47" s="30">
        <f t="shared" si="5"/>
        <v>0</v>
      </c>
      <c r="E47" s="31">
        <f>E25+'Jan23'!E47</f>
        <v>277480</v>
      </c>
      <c r="F47" s="28">
        <f>G47+I47</f>
        <v>245720</v>
      </c>
      <c r="G47" s="29">
        <f>G25+'Jan23'!G47</f>
        <v>0</v>
      </c>
      <c r="H47" s="30">
        <f t="shared" si="7"/>
        <v>0</v>
      </c>
      <c r="I47" s="31">
        <f>I25+'Jan23'!I47</f>
        <v>245720</v>
      </c>
      <c r="J47" s="38"/>
      <c r="M47" s="14"/>
      <c r="N47" s="14"/>
    </row>
    <row r="48" spans="1:14" s="8" customFormat="1" ht="35.1" customHeight="1">
      <c r="A48" s="176" t="s">
        <v>22</v>
      </c>
      <c r="B48" s="182"/>
      <c r="C48" s="182"/>
      <c r="D48" s="182"/>
      <c r="E48" s="182"/>
      <c r="F48" s="182"/>
      <c r="G48" s="182"/>
      <c r="H48" s="182"/>
      <c r="I48" s="182"/>
      <c r="J48" s="62"/>
      <c r="K48" s="7"/>
      <c r="L48" s="7"/>
    </row>
    <row r="49" spans="1:14" ht="35.1" customHeight="1">
      <c r="A49" s="173" t="s">
        <v>25</v>
      </c>
      <c r="B49" s="162"/>
      <c r="C49" s="162"/>
      <c r="D49" s="163"/>
      <c r="E49" s="162"/>
      <c r="F49" s="162"/>
      <c r="G49" s="162"/>
      <c r="H49" s="163"/>
      <c r="I49" s="162"/>
      <c r="J49" s="42"/>
      <c r="M49" s="14"/>
      <c r="N49" s="14"/>
    </row>
    <row r="50" spans="1:14" ht="35.1" customHeight="1">
      <c r="A50" s="181" t="s">
        <v>19</v>
      </c>
      <c r="B50" s="42"/>
      <c r="C50" s="42"/>
      <c r="D50" s="44"/>
      <c r="E50" s="42"/>
      <c r="F50" s="42"/>
      <c r="G50" s="42"/>
      <c r="H50" s="44"/>
      <c r="I50" s="42"/>
      <c r="J50" s="42"/>
      <c r="M50" s="14"/>
      <c r="N50" s="14"/>
    </row>
    <row r="51" spans="1:14" ht="19.899999999999999" customHeight="1">
      <c r="B51" s="41"/>
      <c r="C51" s="41"/>
      <c r="D51" s="44"/>
      <c r="E51" s="41"/>
      <c r="F51" s="41"/>
      <c r="G51" s="41"/>
      <c r="H51" s="44"/>
      <c r="I51" s="41"/>
      <c r="J51" s="41"/>
      <c r="M51" s="14"/>
      <c r="N51" s="14"/>
    </row>
    <row r="52" spans="1:14" ht="19.899999999999999" customHeight="1">
      <c r="A52" s="173" t="s">
        <v>85</v>
      </c>
      <c r="B52" s="41"/>
      <c r="C52" s="41"/>
      <c r="D52" s="41"/>
      <c r="E52" s="41"/>
      <c r="F52" s="41"/>
      <c r="G52" s="41"/>
      <c r="H52" s="41"/>
      <c r="I52" s="41"/>
      <c r="J52" s="41"/>
      <c r="M52" s="14"/>
      <c r="N52" s="14"/>
    </row>
    <row r="53" spans="1:14" ht="19.899999999999999" customHeight="1">
      <c r="A53" s="258" t="s">
        <v>86</v>
      </c>
      <c r="B53" s="41"/>
      <c r="C53" s="41"/>
      <c r="D53" s="41"/>
      <c r="E53" s="41"/>
      <c r="F53" s="41"/>
      <c r="G53" s="41"/>
      <c r="H53" s="41"/>
      <c r="I53" s="41"/>
      <c r="J53" s="41"/>
      <c r="M53" s="14"/>
      <c r="N53" s="14"/>
    </row>
    <row r="54" spans="1:14" ht="19.899999999999999" customHeight="1">
      <c r="A54" s="258" t="s">
        <v>87</v>
      </c>
      <c r="B54" s="41"/>
      <c r="C54" s="41"/>
      <c r="D54" s="41"/>
      <c r="E54" s="41"/>
      <c r="F54" s="41"/>
      <c r="G54" s="41"/>
      <c r="H54" s="41"/>
      <c r="I54" s="41"/>
      <c r="J54" s="41"/>
      <c r="M54" s="14"/>
      <c r="N54" s="14"/>
    </row>
    <row r="55" spans="1:14" ht="19.899999999999999" customHeight="1">
      <c r="B55" s="41"/>
      <c r="C55" s="41"/>
      <c r="D55" s="41"/>
      <c r="E55" s="41"/>
      <c r="F55" s="41"/>
      <c r="G55" s="41"/>
      <c r="H55" s="41"/>
      <c r="I55" s="41"/>
      <c r="J55" s="41"/>
      <c r="M55" s="14"/>
      <c r="N55" s="14"/>
    </row>
    <row r="56" spans="1:14">
      <c r="B56" s="41"/>
      <c r="C56" s="41"/>
      <c r="D56" s="41"/>
      <c r="E56" s="41"/>
      <c r="F56" s="41"/>
      <c r="G56" s="41"/>
      <c r="H56" s="41"/>
      <c r="I56" s="41"/>
      <c r="J56" s="41"/>
      <c r="M56" s="14"/>
      <c r="N56" s="14"/>
    </row>
    <row r="57" spans="1:14">
      <c r="B57" s="41"/>
      <c r="C57" s="41"/>
      <c r="D57" s="41"/>
      <c r="E57" s="41"/>
      <c r="F57" s="41"/>
      <c r="G57" s="41"/>
      <c r="H57" s="41"/>
      <c r="I57" s="41"/>
      <c r="J57" s="41"/>
      <c r="M57" s="14"/>
      <c r="N57" s="14"/>
    </row>
    <row r="58" spans="1:14">
      <c r="B58" s="41"/>
      <c r="C58" s="41"/>
      <c r="D58" s="41"/>
      <c r="E58" s="41"/>
      <c r="F58" s="41"/>
      <c r="G58" s="41"/>
      <c r="H58" s="41"/>
      <c r="I58" s="41"/>
      <c r="J58" s="41"/>
      <c r="M58" s="14"/>
      <c r="N58" s="14"/>
    </row>
    <row r="59" spans="1:14">
      <c r="B59" s="43"/>
      <c r="C59" s="43"/>
      <c r="D59" s="43"/>
      <c r="E59" s="43"/>
      <c r="F59" s="43"/>
      <c r="G59" s="43"/>
      <c r="H59" s="43"/>
      <c r="I59" s="43"/>
      <c r="J59" s="43"/>
    </row>
    <row r="60" spans="1:14">
      <c r="B60" s="46"/>
      <c r="C60" s="46"/>
      <c r="D60" s="45"/>
      <c r="E60" s="46"/>
      <c r="F60" s="46"/>
      <c r="G60" s="46"/>
      <c r="H60" s="45"/>
      <c r="I60" s="46"/>
      <c r="J60" s="46"/>
    </row>
    <row r="61" spans="1:14">
      <c r="B61"/>
      <c r="C61"/>
      <c r="D61"/>
      <c r="E61"/>
      <c r="F61"/>
      <c r="G61"/>
      <c r="H61"/>
      <c r="I61"/>
      <c r="J61"/>
    </row>
    <row r="62" spans="1:14">
      <c r="B62"/>
      <c r="C62"/>
      <c r="D62"/>
      <c r="E62"/>
      <c r="F62"/>
      <c r="G62"/>
      <c r="H62"/>
      <c r="I62"/>
      <c r="J62"/>
    </row>
    <row r="63" spans="1:14">
      <c r="A63" s="167"/>
      <c r="B63" s="47"/>
      <c r="C63" s="47"/>
      <c r="D63" s="47"/>
      <c r="E63" s="47"/>
      <c r="F63" s="47"/>
      <c r="G63" s="47"/>
      <c r="H63" s="47"/>
      <c r="I63" s="47"/>
      <c r="J63" s="47"/>
    </row>
    <row r="64" spans="1:14">
      <c r="A64" s="167"/>
      <c r="B64" s="47"/>
      <c r="C64" s="47"/>
      <c r="D64" s="40"/>
      <c r="E64" s="47"/>
      <c r="F64" s="47"/>
      <c r="G64" s="47"/>
      <c r="H64" s="40"/>
      <c r="I64" s="47"/>
      <c r="J64" s="47"/>
    </row>
    <row r="65" spans="1:256">
      <c r="A65" s="170"/>
      <c r="B65" s="47"/>
      <c r="C65" s="47"/>
      <c r="D65" s="47"/>
      <c r="E65" s="47"/>
      <c r="F65" s="47"/>
      <c r="G65" s="47"/>
      <c r="H65" s="47"/>
      <c r="I65" s="47"/>
      <c r="J65" s="47"/>
    </row>
    <row r="66" spans="1:256" s="1" customFormat="1">
      <c r="A66" s="167"/>
      <c r="B66" s="47"/>
      <c r="C66" s="47"/>
      <c r="D66" s="47"/>
      <c r="E66" s="47"/>
      <c r="F66" s="47"/>
      <c r="G66" s="47"/>
      <c r="H66" s="47"/>
      <c r="I66" s="47"/>
      <c r="J66" s="47"/>
      <c r="L66" s="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1" customFormat="1">
      <c r="A67" s="167"/>
      <c r="B67" s="47"/>
      <c r="C67" s="47"/>
      <c r="D67" s="40"/>
      <c r="E67" s="47"/>
      <c r="F67" s="47"/>
      <c r="G67" s="47"/>
      <c r="H67" s="40"/>
      <c r="I67" s="47"/>
      <c r="J67" s="47"/>
      <c r="L67" s="6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1" customFormat="1">
      <c r="A68" s="167"/>
      <c r="B68" s="47"/>
      <c r="C68" s="47"/>
      <c r="D68" s="40"/>
      <c r="E68" s="47"/>
      <c r="F68" s="47"/>
      <c r="G68" s="47"/>
      <c r="H68" s="40"/>
      <c r="I68" s="47"/>
      <c r="J68" s="47"/>
      <c r="L68" s="6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" customFormat="1">
      <c r="A69" s="167"/>
      <c r="B69" s="47"/>
      <c r="C69" s="47"/>
      <c r="D69" s="40"/>
      <c r="E69" s="47"/>
      <c r="F69" s="47"/>
      <c r="G69" s="47"/>
      <c r="H69" s="40"/>
      <c r="I69" s="47"/>
      <c r="J69" s="47"/>
      <c r="L69" s="6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1" customFormat="1">
      <c r="A70" s="167"/>
      <c r="B70" s="47"/>
      <c r="C70" s="47"/>
      <c r="D70" s="40"/>
      <c r="E70" s="47"/>
      <c r="F70" s="47"/>
      <c r="G70" s="47"/>
      <c r="H70" s="40"/>
      <c r="I70" s="47"/>
      <c r="J70" s="47"/>
      <c r="L70" s="6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1" customFormat="1">
      <c r="A71" s="167"/>
      <c r="B71" s="47"/>
      <c r="C71" s="47"/>
      <c r="D71" s="40"/>
      <c r="E71" s="47"/>
      <c r="F71" s="47"/>
      <c r="G71" s="47"/>
      <c r="H71" s="40"/>
      <c r="I71" s="47"/>
      <c r="J71" s="47"/>
      <c r="L71" s="6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" customFormat="1">
      <c r="A72" s="170"/>
      <c r="B72" s="47"/>
      <c r="C72" s="47"/>
      <c r="D72" s="40"/>
      <c r="E72" s="47"/>
      <c r="F72" s="47"/>
      <c r="G72" s="47"/>
      <c r="H72" s="40"/>
      <c r="I72" s="47"/>
      <c r="J72" s="47"/>
      <c r="L72" s="6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1" customFormat="1">
      <c r="A73" s="167"/>
      <c r="B73" s="47"/>
      <c r="C73" s="47"/>
      <c r="D73" s="40"/>
      <c r="E73" s="47"/>
      <c r="F73" s="47"/>
      <c r="G73" s="47"/>
      <c r="H73" s="40"/>
      <c r="I73" s="47"/>
      <c r="J73" s="47"/>
      <c r="L73" s="6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1" customFormat="1">
      <c r="A74" s="170"/>
      <c r="B74" s="47"/>
      <c r="C74" s="47"/>
      <c r="D74" s="40"/>
      <c r="E74" s="47"/>
      <c r="F74" s="47"/>
      <c r="G74" s="47"/>
      <c r="H74" s="40"/>
      <c r="I74" s="47"/>
      <c r="J74" s="47"/>
      <c r="L74" s="6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1" customFormat="1">
      <c r="A75" s="167"/>
      <c r="B75" s="47"/>
      <c r="C75" s="47"/>
      <c r="D75" s="40"/>
      <c r="E75" s="47"/>
      <c r="F75" s="47"/>
      <c r="G75" s="47"/>
      <c r="H75" s="40"/>
      <c r="I75" s="47"/>
      <c r="J75" s="47"/>
      <c r="L75" s="6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1" customFormat="1">
      <c r="A76" s="167"/>
      <c r="B76" s="47"/>
      <c r="C76" s="47"/>
      <c r="D76" s="40"/>
      <c r="E76" s="47"/>
      <c r="F76" s="47"/>
      <c r="G76" s="47"/>
      <c r="H76" s="40"/>
      <c r="I76" s="47"/>
      <c r="J76" s="47"/>
      <c r="L76" s="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1" customFormat="1">
      <c r="A77" s="167"/>
      <c r="B77" s="47"/>
      <c r="C77" s="47"/>
      <c r="D77" s="40"/>
      <c r="E77" s="47"/>
      <c r="F77" s="47"/>
      <c r="G77" s="47"/>
      <c r="H77" s="40"/>
      <c r="I77" s="47"/>
      <c r="J77" s="47"/>
      <c r="L77" s="6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1" customFormat="1">
      <c r="A78" s="170"/>
      <c r="B78" s="47"/>
      <c r="C78" s="47"/>
      <c r="D78" s="40"/>
      <c r="E78" s="47"/>
      <c r="F78" s="47"/>
      <c r="G78" s="47"/>
      <c r="H78" s="40"/>
      <c r="I78" s="47"/>
      <c r="J78" s="47"/>
      <c r="L78" s="6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" customFormat="1">
      <c r="A79" s="167"/>
      <c r="B79" s="47"/>
      <c r="C79" s="47"/>
      <c r="D79" s="40"/>
      <c r="E79" s="47"/>
      <c r="F79" s="47"/>
      <c r="G79" s="47"/>
      <c r="H79" s="40"/>
      <c r="I79" s="47"/>
      <c r="J79" s="47"/>
      <c r="L79" s="6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1" customFormat="1">
      <c r="A80" s="170"/>
      <c r="B80" s="47"/>
      <c r="C80" s="47"/>
      <c r="D80" s="40"/>
      <c r="E80" s="47"/>
      <c r="F80" s="47"/>
      <c r="G80" s="47"/>
      <c r="H80" s="40"/>
      <c r="I80" s="47"/>
      <c r="J80" s="47"/>
      <c r="L80" s="6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1" customFormat="1">
      <c r="A81" s="167"/>
      <c r="B81" s="48"/>
      <c r="C81" s="48"/>
      <c r="D81" s="48"/>
      <c r="E81" s="48"/>
      <c r="F81" s="48"/>
      <c r="G81" s="48"/>
      <c r="H81" s="48"/>
      <c r="I81" s="48"/>
      <c r="J81" s="48"/>
      <c r="L81" s="6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1" customFormat="1">
      <c r="A82" s="167"/>
      <c r="B82" s="41"/>
      <c r="C82" s="41"/>
      <c r="D82" s="41"/>
      <c r="E82" s="41"/>
      <c r="F82" s="41"/>
      <c r="G82" s="41"/>
      <c r="H82" s="41"/>
      <c r="I82" s="41"/>
      <c r="J82" s="41"/>
      <c r="L82" s="6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1" customFormat="1">
      <c r="A83" s="165"/>
      <c r="B83" s="43"/>
      <c r="C83" s="43"/>
      <c r="D83" s="43"/>
      <c r="E83" s="43"/>
      <c r="F83" s="43"/>
      <c r="G83" s="43"/>
      <c r="H83" s="43"/>
      <c r="I83" s="43"/>
      <c r="J83" s="43"/>
      <c r="L83" s="6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1" customFormat="1">
      <c r="A84" s="165"/>
      <c r="B84" s="43"/>
      <c r="C84" s="43"/>
      <c r="D84" s="43"/>
      <c r="E84" s="43"/>
      <c r="F84" s="43"/>
      <c r="G84" s="43"/>
      <c r="H84" s="43"/>
      <c r="I84" s="43"/>
      <c r="J84" s="43"/>
      <c r="L84" s="6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1" customFormat="1">
      <c r="A85" s="165"/>
      <c r="B85" s="43"/>
      <c r="C85" s="43"/>
      <c r="D85" s="43"/>
      <c r="E85" s="43"/>
      <c r="F85" s="43"/>
      <c r="G85" s="43"/>
      <c r="H85" s="43"/>
      <c r="I85" s="43"/>
      <c r="J85" s="43"/>
      <c r="L85" s="6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1" customFormat="1">
      <c r="A86" s="172"/>
      <c r="B86" s="43"/>
      <c r="C86" s="43"/>
      <c r="D86" s="43"/>
      <c r="E86" s="43"/>
      <c r="F86" s="43"/>
      <c r="G86" s="43"/>
      <c r="H86" s="43"/>
      <c r="I86" s="43"/>
      <c r="J86" s="43"/>
      <c r="L86" s="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1" customFormat="1">
      <c r="A87" s="165"/>
      <c r="B87" s="43"/>
      <c r="C87" s="43"/>
      <c r="D87" s="43"/>
      <c r="E87" s="43"/>
      <c r="F87" s="43"/>
      <c r="G87" s="43"/>
      <c r="H87" s="43"/>
      <c r="I87" s="43"/>
      <c r="J87" s="43"/>
      <c r="L87" s="6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1" customFormat="1">
      <c r="A88" s="172"/>
      <c r="B88" s="43"/>
      <c r="C88" s="43"/>
      <c r="D88" s="43"/>
      <c r="E88" s="43"/>
      <c r="F88" s="43"/>
      <c r="G88" s="43"/>
      <c r="H88" s="43"/>
      <c r="I88" s="43"/>
      <c r="J88" s="43"/>
      <c r="L88" s="6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1" customFormat="1">
      <c r="A89" s="165"/>
      <c r="B89" s="43"/>
      <c r="C89" s="43"/>
      <c r="D89" s="43"/>
      <c r="E89" s="43"/>
      <c r="F89" s="43"/>
      <c r="G89" s="43"/>
      <c r="H89" s="43"/>
      <c r="I89" s="43"/>
      <c r="J89" s="43"/>
      <c r="L89" s="6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1" customFormat="1">
      <c r="A90" s="165"/>
      <c r="B90" s="43"/>
      <c r="C90" s="43"/>
      <c r="D90" s="43"/>
      <c r="E90" s="43"/>
      <c r="F90" s="43"/>
      <c r="G90" s="43"/>
      <c r="H90" s="43"/>
      <c r="I90" s="43"/>
      <c r="J90" s="43"/>
      <c r="L90" s="6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1" customFormat="1">
      <c r="A91" s="165"/>
      <c r="B91" s="43"/>
      <c r="C91" s="43"/>
      <c r="D91" s="43"/>
      <c r="E91" s="43"/>
      <c r="F91" s="43"/>
      <c r="G91" s="43"/>
      <c r="H91" s="43"/>
      <c r="I91" s="43"/>
      <c r="J91" s="43"/>
      <c r="L91" s="6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1" customFormat="1">
      <c r="A92" s="165"/>
      <c r="B92" s="43"/>
      <c r="C92" s="43"/>
      <c r="D92" s="43"/>
      <c r="E92" s="43"/>
      <c r="F92" s="43"/>
      <c r="G92" s="43"/>
      <c r="H92" s="43"/>
      <c r="I92" s="43"/>
      <c r="J92" s="43"/>
      <c r="L92" s="6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1" customFormat="1">
      <c r="A93" s="165"/>
      <c r="B93" s="43"/>
      <c r="C93" s="43"/>
      <c r="D93" s="43"/>
      <c r="E93" s="43"/>
      <c r="F93" s="43"/>
      <c r="G93" s="43"/>
      <c r="H93" s="43"/>
      <c r="I93" s="43"/>
      <c r="J93" s="43"/>
      <c r="L93" s="6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1" customFormat="1">
      <c r="A94" s="165"/>
      <c r="B94" s="43"/>
      <c r="C94" s="43"/>
      <c r="D94" s="43"/>
      <c r="E94" s="43"/>
      <c r="F94" s="43"/>
      <c r="G94" s="43"/>
      <c r="H94" s="43"/>
      <c r="I94" s="43"/>
      <c r="J94" s="43"/>
      <c r="L94" s="6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1" customFormat="1">
      <c r="A95" s="165"/>
      <c r="B95" s="43"/>
      <c r="C95" s="43"/>
      <c r="D95" s="43"/>
      <c r="E95" s="43"/>
      <c r="F95" s="43"/>
      <c r="G95" s="43"/>
      <c r="H95" s="43"/>
      <c r="I95" s="43"/>
      <c r="J95" s="43"/>
      <c r="L95" s="6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1" customFormat="1">
      <c r="A96" s="165"/>
      <c r="B96" s="43"/>
      <c r="C96" s="43"/>
      <c r="D96" s="43"/>
      <c r="E96" s="43"/>
      <c r="F96" s="43"/>
      <c r="G96" s="43"/>
      <c r="H96" s="43"/>
      <c r="I96" s="43"/>
      <c r="J96" s="43"/>
      <c r="L96" s="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</sheetData>
  <mergeCells count="9">
    <mergeCell ref="A27:A28"/>
    <mergeCell ref="B27:E27"/>
    <mergeCell ref="F27:I27"/>
    <mergeCell ref="A1:I1"/>
    <mergeCell ref="A2:I2"/>
    <mergeCell ref="A3:I3"/>
    <mergeCell ref="A5:A6"/>
    <mergeCell ref="B5:E5"/>
    <mergeCell ref="F5:I5"/>
  </mergeCells>
  <pageMargins left="0.75" right="0.75" top="1" bottom="1" header="0.5" footer="0.5"/>
  <pageSetup scale="40" orientation="portrait" r:id="rId1"/>
  <headerFooter alignWithMargins="0"/>
  <ignoredErrors>
    <ignoredError sqref="B37 D37 F37 H37 D45:D46 H45:H4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34BAA-98C4-409D-AB65-8C96E26C3670}">
  <sheetPr>
    <pageSetUpPr fitToPage="1"/>
  </sheetPr>
  <dimension ref="A1:IV97"/>
  <sheetViews>
    <sheetView zoomScale="70" zoomScaleNormal="70" workbookViewId="0">
      <selection sqref="A1:I1"/>
    </sheetView>
  </sheetViews>
  <sheetFormatPr defaultColWidth="12.5703125" defaultRowHeight="15.75"/>
  <cols>
    <col min="1" max="1" width="56.7109375" style="149" customWidth="1"/>
    <col min="2" max="2" width="19.7109375" style="39" bestFit="1" customWidth="1"/>
    <col min="3" max="3" width="19.140625" style="39" bestFit="1" customWidth="1"/>
    <col min="4" max="4" width="11.140625" style="39" bestFit="1" customWidth="1"/>
    <col min="5" max="5" width="20.7109375" style="39" bestFit="1" customWidth="1"/>
    <col min="6" max="6" width="19.7109375" style="39" bestFit="1" customWidth="1"/>
    <col min="7" max="7" width="19.140625" style="39" bestFit="1" customWidth="1"/>
    <col min="8" max="8" width="11.140625" style="39" bestFit="1" customWidth="1"/>
    <col min="9" max="9" width="20.7109375" style="39" bestFit="1" customWidth="1"/>
    <col min="10" max="10" width="4.7109375" style="39" hidden="1" customWidth="1"/>
    <col min="11" max="11" width="14.140625" style="1" customWidth="1"/>
    <col min="12" max="12" width="20.5703125" style="6" customWidth="1"/>
    <col min="13" max="13" width="13.85546875" customWidth="1"/>
    <col min="14" max="14" width="15.140625" customWidth="1"/>
    <col min="15" max="16" width="13.85546875" customWidth="1"/>
  </cols>
  <sheetData>
    <row r="1" spans="1:256" ht="38.25" customHeight="1">
      <c r="A1" s="274" t="s">
        <v>15</v>
      </c>
      <c r="B1" s="274"/>
      <c r="C1" s="274"/>
      <c r="D1" s="274"/>
      <c r="E1" s="274"/>
      <c r="F1" s="274"/>
      <c r="G1" s="274"/>
      <c r="H1" s="274"/>
      <c r="I1" s="274"/>
      <c r="J1" s="63"/>
      <c r="L1" s="2"/>
      <c r="M1" s="3"/>
      <c r="N1" s="3"/>
      <c r="O1" s="3"/>
      <c r="P1" s="3"/>
    </row>
    <row r="2" spans="1:256" ht="38.25" customHeight="1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63"/>
      <c r="L2" s="2"/>
      <c r="M2" s="3"/>
      <c r="N2" s="3"/>
      <c r="O2" s="3"/>
      <c r="P2" s="3"/>
    </row>
    <row r="3" spans="1:256" ht="37.5" customHeight="1">
      <c r="A3" s="275">
        <v>44986</v>
      </c>
      <c r="B3" s="275"/>
      <c r="C3" s="275"/>
      <c r="D3" s="275"/>
      <c r="E3" s="275"/>
      <c r="F3" s="275"/>
      <c r="G3" s="275"/>
      <c r="H3" s="275"/>
      <c r="I3" s="275"/>
      <c r="J3" s="64"/>
      <c r="L3" s="2"/>
      <c r="M3" s="3"/>
      <c r="N3" s="3"/>
      <c r="O3" s="3"/>
      <c r="P3" s="3"/>
    </row>
    <row r="4" spans="1:256" ht="21.75" customHeight="1">
      <c r="A4" s="150" t="s">
        <v>1</v>
      </c>
      <c r="B4" s="4"/>
      <c r="C4" s="5"/>
      <c r="D4" s="5"/>
      <c r="E4" s="5"/>
      <c r="F4" s="4"/>
      <c r="G4" s="5"/>
      <c r="H4" s="5"/>
      <c r="I4" s="5"/>
      <c r="J4" s="5"/>
      <c r="L4" s="2"/>
      <c r="M4" s="3"/>
      <c r="N4" s="3"/>
      <c r="O4" s="3"/>
      <c r="P4" s="3"/>
    </row>
    <row r="5" spans="1:256" s="8" customFormat="1" ht="35.1" customHeight="1">
      <c r="A5" s="261" t="s">
        <v>16</v>
      </c>
      <c r="B5" s="276" t="s">
        <v>46</v>
      </c>
      <c r="C5" s="277"/>
      <c r="D5" s="277"/>
      <c r="E5" s="278"/>
      <c r="F5" s="276" t="s">
        <v>47</v>
      </c>
      <c r="G5" s="277"/>
      <c r="H5" s="277"/>
      <c r="I5" s="278"/>
      <c r="J5" s="9"/>
      <c r="K5" s="10"/>
      <c r="L5" s="7"/>
    </row>
    <row r="6" spans="1:256" s="8" customFormat="1" ht="49.5" customHeight="1" thickBot="1">
      <c r="A6" s="262"/>
      <c r="B6" s="222" t="s">
        <v>2</v>
      </c>
      <c r="C6" s="223" t="s">
        <v>3</v>
      </c>
      <c r="D6" s="223" t="s">
        <v>4</v>
      </c>
      <c r="E6" s="224" t="s">
        <v>5</v>
      </c>
      <c r="F6" s="222" t="s">
        <v>2</v>
      </c>
      <c r="G6" s="223" t="s">
        <v>3</v>
      </c>
      <c r="H6" s="223" t="s">
        <v>4</v>
      </c>
      <c r="I6" s="224" t="s">
        <v>5</v>
      </c>
      <c r="J6" s="11"/>
      <c r="K6" s="10"/>
      <c r="L6" s="7"/>
    </row>
    <row r="7" spans="1:256" ht="53.25" customHeight="1" thickTop="1">
      <c r="A7" s="12" t="s">
        <v>12</v>
      </c>
      <c r="B7" s="186">
        <f>C7+E7</f>
        <v>5001725</v>
      </c>
      <c r="C7" s="187">
        <v>4921453</v>
      </c>
      <c r="D7" s="188">
        <f>C7/B7</f>
        <v>0.98395113685778401</v>
      </c>
      <c r="E7" s="189">
        <v>80272</v>
      </c>
      <c r="F7" s="186">
        <f>G7+I7</f>
        <v>5665698</v>
      </c>
      <c r="G7" s="187">
        <v>5573721</v>
      </c>
      <c r="H7" s="188">
        <f>G7/F7</f>
        <v>0.98376598964505346</v>
      </c>
      <c r="I7" s="189">
        <v>91977</v>
      </c>
      <c r="J7" s="13"/>
      <c r="M7" s="14"/>
      <c r="N7" s="14"/>
    </row>
    <row r="8" spans="1:256" ht="35.1" customHeight="1">
      <c r="A8" s="15" t="s">
        <v>6</v>
      </c>
      <c r="B8" s="225"/>
      <c r="C8" s="226"/>
      <c r="D8" s="227"/>
      <c r="E8" s="228"/>
      <c r="F8" s="190"/>
      <c r="G8" s="191"/>
      <c r="H8" s="192"/>
      <c r="I8" s="193"/>
      <c r="J8" s="16"/>
      <c r="M8" s="14"/>
      <c r="N8" s="14"/>
    </row>
    <row r="9" spans="1:256" ht="24.95" customHeight="1">
      <c r="A9" s="220" t="s">
        <v>73</v>
      </c>
      <c r="B9" s="194">
        <f t="shared" ref="B9:B25" si="0">C9+E9</f>
        <v>2879308</v>
      </c>
      <c r="C9" s="195">
        <v>2866872</v>
      </c>
      <c r="D9" s="196">
        <f t="shared" ref="D9:D25" si="1">C9/B9</f>
        <v>0.99568090666229525</v>
      </c>
      <c r="E9" s="197">
        <v>12436</v>
      </c>
      <c r="F9" s="194">
        <f t="shared" ref="F9:F25" si="2">G9+I9</f>
        <v>2907245</v>
      </c>
      <c r="G9" s="195">
        <v>2892364</v>
      </c>
      <c r="H9" s="196">
        <f t="shared" ref="H9:H25" si="3">G9/F9</f>
        <v>0.99488140834363803</v>
      </c>
      <c r="I9" s="197">
        <v>14881</v>
      </c>
      <c r="J9" s="13"/>
      <c r="M9" s="14"/>
      <c r="N9" s="14"/>
    </row>
    <row r="10" spans="1:256" ht="24.95" customHeight="1">
      <c r="A10" s="220" t="s">
        <v>74</v>
      </c>
      <c r="B10" s="194">
        <f t="shared" si="0"/>
        <v>539731</v>
      </c>
      <c r="C10" s="195">
        <v>535254</v>
      </c>
      <c r="D10" s="196">
        <f t="shared" si="1"/>
        <v>0.99170512718372672</v>
      </c>
      <c r="E10" s="197">
        <v>4477</v>
      </c>
      <c r="F10" s="194">
        <f t="shared" si="2"/>
        <v>527142</v>
      </c>
      <c r="G10" s="195">
        <v>523181</v>
      </c>
      <c r="H10" s="196">
        <f t="shared" si="3"/>
        <v>0.99248589564102274</v>
      </c>
      <c r="I10" s="197">
        <v>3961</v>
      </c>
      <c r="J10" s="13"/>
      <c r="K10" s="17"/>
      <c r="M10" s="14"/>
      <c r="N10" s="14"/>
    </row>
    <row r="11" spans="1:256" ht="24.95" customHeight="1">
      <c r="A11" s="220" t="s">
        <v>75</v>
      </c>
      <c r="B11" s="194">
        <f t="shared" si="0"/>
        <v>67721824</v>
      </c>
      <c r="C11" s="195">
        <v>66964823</v>
      </c>
      <c r="D11" s="196">
        <f t="shared" si="1"/>
        <v>0.98882190473782872</v>
      </c>
      <c r="E11" s="197">
        <v>757001</v>
      </c>
      <c r="F11" s="194">
        <f t="shared" si="2"/>
        <v>68865415</v>
      </c>
      <c r="G11" s="195">
        <v>68003522</v>
      </c>
      <c r="H11" s="196">
        <f t="shared" si="3"/>
        <v>0.98748438530429239</v>
      </c>
      <c r="I11" s="197">
        <v>861893</v>
      </c>
      <c r="J11" s="13"/>
      <c r="L11" s="18"/>
      <c r="M11" s="14"/>
      <c r="N11" s="14"/>
      <c r="IV11" s="19">
        <f>+I11-E11</f>
        <v>104892</v>
      </c>
    </row>
    <row r="12" spans="1:256" ht="24.95" customHeight="1">
      <c r="A12" s="71" t="s">
        <v>18</v>
      </c>
      <c r="B12" s="194">
        <f t="shared" si="0"/>
        <v>16328</v>
      </c>
      <c r="C12" s="195">
        <v>15225</v>
      </c>
      <c r="D12" s="196">
        <f t="shared" si="1"/>
        <v>0.93244732974032341</v>
      </c>
      <c r="E12" s="197">
        <v>1103</v>
      </c>
      <c r="F12" s="194">
        <f t="shared" si="2"/>
        <v>14735</v>
      </c>
      <c r="G12" s="195">
        <v>13691</v>
      </c>
      <c r="H12" s="196">
        <f t="shared" si="3"/>
        <v>0.929148286392942</v>
      </c>
      <c r="I12" s="197">
        <v>1044</v>
      </c>
      <c r="J12" s="13"/>
      <c r="K12" s="20"/>
      <c r="M12" s="14"/>
      <c r="N12" s="14"/>
    </row>
    <row r="13" spans="1:256" ht="24.95" customHeight="1">
      <c r="A13" s="220" t="s">
        <v>82</v>
      </c>
      <c r="B13" s="194">
        <f t="shared" si="0"/>
        <v>7757280</v>
      </c>
      <c r="C13" s="195">
        <v>7486337</v>
      </c>
      <c r="D13" s="196">
        <f t="shared" si="1"/>
        <v>0.96507242229234991</v>
      </c>
      <c r="E13" s="197">
        <v>270943</v>
      </c>
      <c r="F13" s="194">
        <f t="shared" si="2"/>
        <v>15061406</v>
      </c>
      <c r="G13" s="195">
        <v>14561251</v>
      </c>
      <c r="H13" s="196">
        <f t="shared" si="3"/>
        <v>0.96679227689632696</v>
      </c>
      <c r="I13" s="197">
        <v>500155</v>
      </c>
      <c r="J13" s="13"/>
      <c r="M13" s="14"/>
      <c r="N13" s="14"/>
    </row>
    <row r="14" spans="1:256" ht="24.95" customHeight="1">
      <c r="A14" s="220" t="s">
        <v>83</v>
      </c>
      <c r="B14" s="194">
        <f t="shared" si="0"/>
        <v>6199117</v>
      </c>
      <c r="C14" s="195">
        <v>6084550</v>
      </c>
      <c r="D14" s="196">
        <f t="shared" si="1"/>
        <v>0.98151881953510478</v>
      </c>
      <c r="E14" s="197">
        <v>114567</v>
      </c>
      <c r="F14" s="194">
        <f t="shared" si="2"/>
        <v>12723188</v>
      </c>
      <c r="G14" s="195">
        <v>12500567</v>
      </c>
      <c r="H14" s="196">
        <f t="shared" si="3"/>
        <v>0.98250273437757896</v>
      </c>
      <c r="I14" s="197">
        <v>222621</v>
      </c>
      <c r="J14" s="13"/>
      <c r="L14" s="18"/>
      <c r="M14" s="14"/>
      <c r="N14" s="14"/>
      <c r="IV14" s="19">
        <f>+I14-E14</f>
        <v>108054</v>
      </c>
    </row>
    <row r="15" spans="1:256" ht="35.1" customHeight="1">
      <c r="A15" s="221" t="s">
        <v>78</v>
      </c>
      <c r="B15" s="198">
        <f t="shared" si="0"/>
        <v>85113588</v>
      </c>
      <c r="C15" s="187">
        <v>83953061</v>
      </c>
      <c r="D15" s="199">
        <f t="shared" si="1"/>
        <v>0.98636496207867541</v>
      </c>
      <c r="E15" s="200">
        <v>1160527</v>
      </c>
      <c r="F15" s="198">
        <f t="shared" si="2"/>
        <v>100099131</v>
      </c>
      <c r="G15" s="187">
        <v>98494576</v>
      </c>
      <c r="H15" s="199">
        <f t="shared" si="3"/>
        <v>0.9839703403618959</v>
      </c>
      <c r="I15" s="200">
        <v>1604555</v>
      </c>
      <c r="J15" s="13"/>
      <c r="M15" s="14"/>
      <c r="N15" s="14"/>
    </row>
    <row r="16" spans="1:256" ht="35.1" customHeight="1">
      <c r="A16" s="21" t="s">
        <v>7</v>
      </c>
      <c r="B16" s="201">
        <f t="shared" si="0"/>
        <v>2158460</v>
      </c>
      <c r="C16" s="187">
        <v>1992268</v>
      </c>
      <c r="D16" s="199">
        <f t="shared" si="1"/>
        <v>0.92300436422264021</v>
      </c>
      <c r="E16" s="189">
        <v>166192</v>
      </c>
      <c r="F16" s="201">
        <f t="shared" si="2"/>
        <v>1721217</v>
      </c>
      <c r="G16" s="187">
        <v>1593032</v>
      </c>
      <c r="H16" s="199">
        <f t="shared" si="3"/>
        <v>0.92552653151810604</v>
      </c>
      <c r="I16" s="189">
        <v>128185</v>
      </c>
      <c r="J16" s="13"/>
      <c r="M16" s="14"/>
      <c r="N16" s="14"/>
    </row>
    <row r="17" spans="1:14" ht="35.1" customHeight="1">
      <c r="A17" s="22" t="s">
        <v>8</v>
      </c>
      <c r="B17" s="201">
        <f t="shared" si="0"/>
        <v>3051532</v>
      </c>
      <c r="C17" s="187">
        <v>2552524</v>
      </c>
      <c r="D17" s="199">
        <f t="shared" si="1"/>
        <v>0.8364729585008448</v>
      </c>
      <c r="E17" s="189">
        <v>499008</v>
      </c>
      <c r="F17" s="201">
        <f t="shared" si="2"/>
        <v>3838569</v>
      </c>
      <c r="G17" s="187">
        <v>3282216</v>
      </c>
      <c r="H17" s="199">
        <f t="shared" si="3"/>
        <v>0.85506239434539277</v>
      </c>
      <c r="I17" s="189">
        <v>556353</v>
      </c>
      <c r="J17" s="13"/>
      <c r="K17" s="23"/>
      <c r="M17" s="14"/>
      <c r="N17" s="14"/>
    </row>
    <row r="18" spans="1:14" ht="35.1" customHeight="1">
      <c r="A18" s="21" t="s">
        <v>9</v>
      </c>
      <c r="B18" s="201">
        <f t="shared" si="0"/>
        <v>35918407</v>
      </c>
      <c r="C18" s="187">
        <v>32553530</v>
      </c>
      <c r="D18" s="199">
        <f t="shared" si="1"/>
        <v>0.90631886876274881</v>
      </c>
      <c r="E18" s="189">
        <v>3364877</v>
      </c>
      <c r="F18" s="201">
        <f t="shared" si="2"/>
        <v>31100226</v>
      </c>
      <c r="G18" s="187">
        <v>27559773</v>
      </c>
      <c r="H18" s="199">
        <f t="shared" si="3"/>
        <v>0.88615989478661661</v>
      </c>
      <c r="I18" s="189">
        <v>3540453</v>
      </c>
      <c r="J18" s="13"/>
      <c r="M18" s="14"/>
      <c r="N18" s="14"/>
    </row>
    <row r="19" spans="1:14" s="149" customFormat="1" ht="35.1" customHeight="1">
      <c r="A19" s="50" t="s">
        <v>20</v>
      </c>
      <c r="B19" s="53">
        <f t="shared" si="0"/>
        <v>0</v>
      </c>
      <c r="C19" s="54">
        <v>0</v>
      </c>
      <c r="D19" s="55">
        <v>0</v>
      </c>
      <c r="E19" s="52">
        <v>0</v>
      </c>
      <c r="F19" s="53">
        <f t="shared" si="2"/>
        <v>0</v>
      </c>
      <c r="G19" s="54">
        <v>0</v>
      </c>
      <c r="H19" s="55">
        <v>0</v>
      </c>
      <c r="I19" s="52">
        <v>0</v>
      </c>
      <c r="J19" s="154"/>
    </row>
    <row r="20" spans="1:14" s="149" customFormat="1" ht="35.1" customHeight="1">
      <c r="A20" s="50" t="s">
        <v>24</v>
      </c>
      <c r="B20" s="53">
        <f t="shared" si="0"/>
        <v>0</v>
      </c>
      <c r="C20" s="54">
        <v>0</v>
      </c>
      <c r="D20" s="55">
        <v>0</v>
      </c>
      <c r="E20" s="175">
        <v>0</v>
      </c>
      <c r="F20" s="53">
        <f t="shared" si="2"/>
        <v>0</v>
      </c>
      <c r="G20" s="54">
        <v>0</v>
      </c>
      <c r="H20" s="55">
        <v>0</v>
      </c>
      <c r="I20" s="175">
        <v>0</v>
      </c>
      <c r="J20" s="154"/>
    </row>
    <row r="21" spans="1:14" ht="35.1" customHeight="1">
      <c r="A21" s="21" t="s">
        <v>11</v>
      </c>
      <c r="B21" s="201">
        <f t="shared" si="0"/>
        <v>51931</v>
      </c>
      <c r="C21" s="187">
        <v>51931</v>
      </c>
      <c r="D21" s="199">
        <f t="shared" si="1"/>
        <v>1</v>
      </c>
      <c r="E21" s="189">
        <v>0</v>
      </c>
      <c r="F21" s="201">
        <f t="shared" si="2"/>
        <v>53238</v>
      </c>
      <c r="G21" s="187">
        <v>53238</v>
      </c>
      <c r="H21" s="199">
        <f t="shared" si="3"/>
        <v>1</v>
      </c>
      <c r="I21" s="189">
        <v>0</v>
      </c>
      <c r="J21" s="13"/>
      <c r="M21" s="14"/>
      <c r="N21" s="14"/>
    </row>
    <row r="22" spans="1:14" ht="35.1" customHeight="1">
      <c r="A22" s="24" t="s">
        <v>10</v>
      </c>
      <c r="B22" s="202">
        <f t="shared" si="0"/>
        <v>131295643</v>
      </c>
      <c r="C22" s="203">
        <v>126024767</v>
      </c>
      <c r="D22" s="204">
        <f t="shared" si="1"/>
        <v>0.95985490546704588</v>
      </c>
      <c r="E22" s="229">
        <v>5270876</v>
      </c>
      <c r="F22" s="202">
        <f t="shared" si="2"/>
        <v>142478079</v>
      </c>
      <c r="G22" s="203">
        <v>136556556</v>
      </c>
      <c r="H22" s="204">
        <f t="shared" si="3"/>
        <v>0.95843905924644024</v>
      </c>
      <c r="I22" s="205">
        <v>5921523</v>
      </c>
      <c r="J22" s="25"/>
      <c r="L22" s="18"/>
      <c r="M22" s="14"/>
      <c r="N22" s="14"/>
    </row>
    <row r="23" spans="1:14" ht="35.1" customHeight="1">
      <c r="A23" s="56" t="s">
        <v>23</v>
      </c>
      <c r="B23" s="57">
        <f t="shared" si="0"/>
        <v>131295643</v>
      </c>
      <c r="C23" s="58">
        <v>126024767</v>
      </c>
      <c r="D23" s="59">
        <f t="shared" si="1"/>
        <v>0.95985490546704588</v>
      </c>
      <c r="E23" s="147">
        <v>5270876</v>
      </c>
      <c r="F23" s="57">
        <f t="shared" si="2"/>
        <v>142478079</v>
      </c>
      <c r="G23" s="58">
        <v>136556556</v>
      </c>
      <c r="H23" s="59">
        <f t="shared" si="3"/>
        <v>0.95843905924644024</v>
      </c>
      <c r="I23" s="147">
        <v>5921523</v>
      </c>
      <c r="J23" s="25"/>
      <c r="L23" s="18"/>
      <c r="M23" s="14"/>
      <c r="N23" s="14"/>
    </row>
    <row r="24" spans="1:14" s="149" customFormat="1" ht="35.1" customHeight="1">
      <c r="A24" s="157" t="s">
        <v>17</v>
      </c>
      <c r="B24" s="202">
        <f t="shared" si="0"/>
        <v>95377236</v>
      </c>
      <c r="C24" s="206">
        <v>93471237</v>
      </c>
      <c r="D24" s="204">
        <f t="shared" si="1"/>
        <v>0.98001620638283127</v>
      </c>
      <c r="E24" s="207">
        <v>1905999</v>
      </c>
      <c r="F24" s="202">
        <f t="shared" si="2"/>
        <v>111377853</v>
      </c>
      <c r="G24" s="206">
        <v>108996783</v>
      </c>
      <c r="H24" s="204">
        <f t="shared" si="3"/>
        <v>0.97862169241132702</v>
      </c>
      <c r="I24" s="207">
        <v>2381070</v>
      </c>
      <c r="J24" s="158"/>
      <c r="K24" s="148"/>
      <c r="L24" s="156"/>
      <c r="M24" s="156"/>
      <c r="N24" s="155"/>
    </row>
    <row r="25" spans="1:14" ht="35.1" customHeight="1">
      <c r="A25" s="27" t="s">
        <v>21</v>
      </c>
      <c r="B25" s="28">
        <f t="shared" si="0"/>
        <v>70841</v>
      </c>
      <c r="C25" s="29">
        <v>0</v>
      </c>
      <c r="D25" s="30">
        <f t="shared" si="1"/>
        <v>0</v>
      </c>
      <c r="E25" s="31">
        <v>70841</v>
      </c>
      <c r="F25" s="28">
        <f t="shared" si="2"/>
        <v>60445</v>
      </c>
      <c r="G25" s="159">
        <v>0</v>
      </c>
      <c r="H25" s="30">
        <f t="shared" si="3"/>
        <v>0</v>
      </c>
      <c r="I25" s="160">
        <v>60445</v>
      </c>
      <c r="J25" s="32"/>
      <c r="K25" s="33"/>
      <c r="L25" s="18"/>
      <c r="M25" s="18"/>
      <c r="N25" s="14"/>
    </row>
    <row r="26" spans="1:14" ht="12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18"/>
      <c r="M26" s="18"/>
      <c r="N26" s="14"/>
    </row>
    <row r="27" spans="1:14" ht="48.75" customHeight="1">
      <c r="A27" s="261" t="s">
        <v>16</v>
      </c>
      <c r="B27" s="271" t="s">
        <v>48</v>
      </c>
      <c r="C27" s="272"/>
      <c r="D27" s="272"/>
      <c r="E27" s="273"/>
      <c r="F27" s="271" t="s">
        <v>49</v>
      </c>
      <c r="G27" s="272"/>
      <c r="H27" s="272"/>
      <c r="I27" s="273"/>
      <c r="J27" s="35"/>
      <c r="K27" s="33"/>
      <c r="L27" s="18"/>
      <c r="M27" s="18"/>
      <c r="N27" s="14"/>
    </row>
    <row r="28" spans="1:14" ht="49.5" customHeight="1" thickBot="1">
      <c r="A28" s="262"/>
      <c r="B28" s="230" t="s">
        <v>2</v>
      </c>
      <c r="C28" s="231" t="s">
        <v>3</v>
      </c>
      <c r="D28" s="231" t="s">
        <v>4</v>
      </c>
      <c r="E28" s="232" t="s">
        <v>5</v>
      </c>
      <c r="F28" s="230" t="s">
        <v>2</v>
      </c>
      <c r="G28" s="231" t="s">
        <v>3</v>
      </c>
      <c r="H28" s="231" t="s">
        <v>4</v>
      </c>
      <c r="I28" s="232" t="s">
        <v>5</v>
      </c>
      <c r="J28" s="11"/>
      <c r="K28" s="33"/>
      <c r="L28" s="18"/>
      <c r="M28" s="18"/>
      <c r="N28" s="14"/>
    </row>
    <row r="29" spans="1:14" ht="51.75" customHeight="1" thickTop="1">
      <c r="A29" s="12" t="s">
        <v>12</v>
      </c>
      <c r="B29" s="211">
        <f>C29+E29</f>
        <v>32020546</v>
      </c>
      <c r="C29" s="187">
        <f>C7+'Feb23'!C29</f>
        <v>31550564</v>
      </c>
      <c r="D29" s="188">
        <f>C29/B29</f>
        <v>0.98532248638108799</v>
      </c>
      <c r="E29" s="212">
        <f>E7+'Feb23'!E29</f>
        <v>469982</v>
      </c>
      <c r="F29" s="211">
        <f>G29+I29</f>
        <v>32207383</v>
      </c>
      <c r="G29" s="187">
        <f>G7+'Feb23'!G29</f>
        <v>31576010</v>
      </c>
      <c r="H29" s="188">
        <f>G29/F29</f>
        <v>0.98039663762808671</v>
      </c>
      <c r="I29" s="212">
        <f>I7+'Feb23'!I29</f>
        <v>631373</v>
      </c>
      <c r="J29" s="13"/>
      <c r="M29" s="14"/>
      <c r="N29" s="14"/>
    </row>
    <row r="30" spans="1:14" ht="35.1" customHeight="1">
      <c r="A30" s="15" t="s">
        <v>6</v>
      </c>
      <c r="B30" s="194"/>
      <c r="C30" s="226"/>
      <c r="D30" s="227"/>
      <c r="E30" s="233"/>
      <c r="F30" s="194"/>
      <c r="G30" s="226"/>
      <c r="H30" s="227"/>
      <c r="I30" s="233"/>
      <c r="J30" s="16"/>
      <c r="M30" s="14"/>
      <c r="N30" s="14"/>
    </row>
    <row r="31" spans="1:14" ht="24.95" customHeight="1">
      <c r="A31" s="220" t="s">
        <v>73</v>
      </c>
      <c r="B31" s="194">
        <f t="shared" ref="B31:B36" si="4">C31+E31</f>
        <v>17231185</v>
      </c>
      <c r="C31" s="214">
        <f>C9+'Feb23'!C31</f>
        <v>17151250</v>
      </c>
      <c r="D31" s="196">
        <f t="shared" ref="D31:D47" si="5">C31/B31</f>
        <v>0.99536102711450203</v>
      </c>
      <c r="E31" s="215">
        <f>E9+'Feb23'!E31</f>
        <v>79935</v>
      </c>
      <c r="F31" s="194">
        <f t="shared" ref="F31:F36" si="6">G31+I31</f>
        <v>17375563</v>
      </c>
      <c r="G31" s="214">
        <f>G9+'Feb23'!G31</f>
        <v>17289844</v>
      </c>
      <c r="H31" s="196">
        <f t="shared" ref="H31:H47" si="7">G31/F31</f>
        <v>0.99506669222746913</v>
      </c>
      <c r="I31" s="215">
        <f>I9+'Feb23'!I31</f>
        <v>85719</v>
      </c>
      <c r="J31" s="13"/>
      <c r="M31" s="14"/>
      <c r="N31" s="14"/>
    </row>
    <row r="32" spans="1:14" ht="24.95" customHeight="1">
      <c r="A32" s="220" t="s">
        <v>74</v>
      </c>
      <c r="B32" s="194">
        <f t="shared" si="4"/>
        <v>3246559</v>
      </c>
      <c r="C32" s="214">
        <f>C10+'Feb23'!C32</f>
        <v>3220945</v>
      </c>
      <c r="D32" s="196">
        <f t="shared" si="5"/>
        <v>0.99211041598196736</v>
      </c>
      <c r="E32" s="215">
        <f>E10+'Feb23'!E32</f>
        <v>25614</v>
      </c>
      <c r="F32" s="194">
        <f t="shared" si="6"/>
        <v>3151011</v>
      </c>
      <c r="G32" s="214">
        <f>G10+'Feb23'!G32</f>
        <v>3128357</v>
      </c>
      <c r="H32" s="196">
        <f t="shared" si="7"/>
        <v>0.99281056143567892</v>
      </c>
      <c r="I32" s="215">
        <f>I10+'Feb23'!I32</f>
        <v>22654</v>
      </c>
      <c r="J32" s="13"/>
      <c r="K32" s="17"/>
      <c r="M32" s="14"/>
      <c r="N32" s="14"/>
    </row>
    <row r="33" spans="1:14" ht="24.95" customHeight="1">
      <c r="A33" s="220" t="s">
        <v>75</v>
      </c>
      <c r="B33" s="194">
        <f t="shared" si="4"/>
        <v>400393874</v>
      </c>
      <c r="C33" s="214">
        <f>C11+'Feb23'!C33</f>
        <v>396649447</v>
      </c>
      <c r="D33" s="196">
        <f t="shared" si="5"/>
        <v>0.99064814113514632</v>
      </c>
      <c r="E33" s="215">
        <f>E11+'Feb23'!E33</f>
        <v>3744427</v>
      </c>
      <c r="F33" s="194">
        <f t="shared" si="6"/>
        <v>405512495</v>
      </c>
      <c r="G33" s="214">
        <f>G11+'Feb23'!G33</f>
        <v>401880397</v>
      </c>
      <c r="H33" s="196">
        <f t="shared" si="7"/>
        <v>0.99104319091326643</v>
      </c>
      <c r="I33" s="215">
        <f>I11+'Feb23'!I33</f>
        <v>3632098</v>
      </c>
      <c r="J33" s="13"/>
      <c r="M33" s="14"/>
      <c r="N33" s="14"/>
    </row>
    <row r="34" spans="1:14" ht="24.95" customHeight="1">
      <c r="A34" s="71" t="s">
        <v>18</v>
      </c>
      <c r="B34" s="194">
        <f t="shared" si="4"/>
        <v>100544</v>
      </c>
      <c r="C34" s="214">
        <f>C12+'Feb23'!C34</f>
        <v>93798</v>
      </c>
      <c r="D34" s="196">
        <f t="shared" si="5"/>
        <v>0.93290499681731376</v>
      </c>
      <c r="E34" s="215">
        <f>E12+'Feb23'!E34</f>
        <v>6746</v>
      </c>
      <c r="F34" s="194">
        <f t="shared" si="6"/>
        <v>90339</v>
      </c>
      <c r="G34" s="214">
        <f>G12+'Feb23'!G34</f>
        <v>84060</v>
      </c>
      <c r="H34" s="196">
        <f t="shared" si="7"/>
        <v>0.93049513499153191</v>
      </c>
      <c r="I34" s="215">
        <f>I12+'Feb23'!I34</f>
        <v>6279</v>
      </c>
      <c r="J34" s="13"/>
      <c r="M34" s="14"/>
      <c r="N34" s="14"/>
    </row>
    <row r="35" spans="1:14" ht="24.95" customHeight="1">
      <c r="A35" s="220" t="s">
        <v>82</v>
      </c>
      <c r="B35" s="194">
        <f t="shared" si="4"/>
        <v>46867298</v>
      </c>
      <c r="C35" s="214">
        <f>C13+'Feb23'!C35</f>
        <v>45217954</v>
      </c>
      <c r="D35" s="196">
        <f t="shared" si="5"/>
        <v>0.96480821232749536</v>
      </c>
      <c r="E35" s="215">
        <f>E13+'Feb23'!E35</f>
        <v>1649344</v>
      </c>
      <c r="F35" s="194">
        <f t="shared" si="6"/>
        <v>45890971</v>
      </c>
      <c r="G35" s="214">
        <f>G13+'Feb23'!G35</f>
        <v>44276450</v>
      </c>
      <c r="H35" s="196">
        <f t="shared" si="7"/>
        <v>0.96481832994991545</v>
      </c>
      <c r="I35" s="215">
        <f>I13+'Feb23'!I35</f>
        <v>1614521</v>
      </c>
      <c r="J35" s="13"/>
      <c r="M35" s="14"/>
      <c r="N35" s="14"/>
    </row>
    <row r="36" spans="1:14" ht="24.95" customHeight="1">
      <c r="A36" s="220" t="s">
        <v>83</v>
      </c>
      <c r="B36" s="194">
        <f t="shared" si="4"/>
        <v>36982976</v>
      </c>
      <c r="C36" s="214">
        <f>C14+'Feb23'!C36</f>
        <v>36298790</v>
      </c>
      <c r="D36" s="196">
        <f t="shared" si="5"/>
        <v>0.98149997447474213</v>
      </c>
      <c r="E36" s="215">
        <f>E14+'Feb23'!E36</f>
        <v>684186</v>
      </c>
      <c r="F36" s="194">
        <f t="shared" si="6"/>
        <v>38282249</v>
      </c>
      <c r="G36" s="214">
        <f>G14+'Feb23'!G36</f>
        <v>37569737</v>
      </c>
      <c r="H36" s="196">
        <f t="shared" si="7"/>
        <v>0.98138792733937863</v>
      </c>
      <c r="I36" s="215">
        <f>I14+'Feb23'!I36</f>
        <v>712512</v>
      </c>
      <c r="J36" s="13"/>
      <c r="M36" s="14"/>
      <c r="N36" s="14"/>
    </row>
    <row r="37" spans="1:14" ht="35.1" customHeight="1">
      <c r="A37" s="221" t="s">
        <v>78</v>
      </c>
      <c r="B37" s="198">
        <f>SUM(B31:B36)</f>
        <v>504822436</v>
      </c>
      <c r="C37" s="214">
        <f>SUM(C31:C36)</f>
        <v>498632184</v>
      </c>
      <c r="D37" s="199">
        <f t="shared" si="5"/>
        <v>0.98773776369955157</v>
      </c>
      <c r="E37" s="215">
        <f>SUM(E31:E36)</f>
        <v>6190252</v>
      </c>
      <c r="F37" s="198">
        <f>SUM(F31:F36)</f>
        <v>510302628</v>
      </c>
      <c r="G37" s="214">
        <f>SUM(G31:G36)</f>
        <v>504228845</v>
      </c>
      <c r="H37" s="199">
        <f t="shared" si="7"/>
        <v>0.98809768426275868</v>
      </c>
      <c r="I37" s="215">
        <f>SUM(I31:I36)</f>
        <v>6073783</v>
      </c>
      <c r="J37" s="13"/>
      <c r="M37" s="14"/>
      <c r="N37" s="14"/>
    </row>
    <row r="38" spans="1:14" ht="35.1" customHeight="1">
      <c r="A38" s="21" t="s">
        <v>7</v>
      </c>
      <c r="B38" s="198">
        <f>C38+E38</f>
        <v>12532584</v>
      </c>
      <c r="C38" s="216">
        <f>C16+'Feb23'!C38</f>
        <v>11724538</v>
      </c>
      <c r="D38" s="199">
        <f t="shared" si="5"/>
        <v>0.93552438986245778</v>
      </c>
      <c r="E38" s="217">
        <f>E16+'Feb23'!E38</f>
        <v>808046</v>
      </c>
      <c r="F38" s="198">
        <f>G38+I38</f>
        <v>10502086</v>
      </c>
      <c r="G38" s="216">
        <f>G16+'Feb23'!G38</f>
        <v>9610380</v>
      </c>
      <c r="H38" s="199">
        <f t="shared" si="7"/>
        <v>0.91509248734013415</v>
      </c>
      <c r="I38" s="217">
        <f>I16+'Feb23'!I38</f>
        <v>891706</v>
      </c>
      <c r="J38" s="13"/>
      <c r="M38" s="14"/>
      <c r="N38" s="14"/>
    </row>
    <row r="39" spans="1:14" ht="35.1" customHeight="1">
      <c r="A39" s="22" t="s">
        <v>8</v>
      </c>
      <c r="B39" s="198">
        <f>C39+E39</f>
        <v>19096402</v>
      </c>
      <c r="C39" s="216">
        <f>C17+'Feb23'!C39</f>
        <v>16017456</v>
      </c>
      <c r="D39" s="199">
        <f t="shared" si="5"/>
        <v>0.83876826639908397</v>
      </c>
      <c r="E39" s="217">
        <f>E17+'Feb23'!E39</f>
        <v>3078946</v>
      </c>
      <c r="F39" s="198">
        <f>G39+I39</f>
        <v>21081256</v>
      </c>
      <c r="G39" s="216">
        <f>G17+'Feb23'!G39</f>
        <v>17810888</v>
      </c>
      <c r="H39" s="199">
        <f t="shared" si="7"/>
        <v>0.84486844616848256</v>
      </c>
      <c r="I39" s="217">
        <f>I17+'Feb23'!I39</f>
        <v>3270368</v>
      </c>
      <c r="J39" s="13"/>
      <c r="M39" s="14"/>
      <c r="N39" s="14"/>
    </row>
    <row r="40" spans="1:14" ht="35.1" customHeight="1">
      <c r="A40" s="21" t="s">
        <v>9</v>
      </c>
      <c r="B40" s="198">
        <f>C40+E40</f>
        <v>68347768</v>
      </c>
      <c r="C40" s="216">
        <f>C18+'Feb23'!C40</f>
        <v>58723373</v>
      </c>
      <c r="D40" s="199">
        <f t="shared" si="5"/>
        <v>0.85918494075768503</v>
      </c>
      <c r="E40" s="217">
        <f>E18+'Feb23'!E40</f>
        <v>9624395</v>
      </c>
      <c r="F40" s="198">
        <f>G40+I40</f>
        <v>70326578</v>
      </c>
      <c r="G40" s="216">
        <f>G18+'Feb23'!G40</f>
        <v>59512352</v>
      </c>
      <c r="H40" s="199">
        <f t="shared" si="7"/>
        <v>0.84622846287217335</v>
      </c>
      <c r="I40" s="217">
        <f>I18+'Feb23'!I40</f>
        <v>10814226</v>
      </c>
      <c r="J40" s="13"/>
      <c r="M40" s="14"/>
      <c r="N40" s="14"/>
    </row>
    <row r="41" spans="1:14" ht="35.1" customHeight="1">
      <c r="A41" s="50" t="s">
        <v>20</v>
      </c>
      <c r="B41" s="53">
        <f t="shared" ref="B41:B42" si="8">C41+E41</f>
        <v>1836040</v>
      </c>
      <c r="C41" s="51">
        <f>C19+'Feb23'!C41</f>
        <v>831894</v>
      </c>
      <c r="D41" s="55">
        <f t="shared" si="5"/>
        <v>0.45309143591642881</v>
      </c>
      <c r="E41" s="52">
        <f>E19+'Feb23'!E41</f>
        <v>1004146</v>
      </c>
      <c r="F41" s="53">
        <f t="shared" ref="F41:F42" si="9">G41+I41</f>
        <v>0</v>
      </c>
      <c r="G41" s="51">
        <f>G19+'Feb23'!G41</f>
        <v>0</v>
      </c>
      <c r="H41" s="55">
        <v>0</v>
      </c>
      <c r="I41" s="52">
        <f>I19+'Feb23'!I41</f>
        <v>0</v>
      </c>
      <c r="J41" s="13"/>
      <c r="M41" s="14"/>
      <c r="N41" s="14"/>
    </row>
    <row r="42" spans="1:14" ht="35.1" customHeight="1">
      <c r="A42" s="50" t="s">
        <v>24</v>
      </c>
      <c r="B42" s="53">
        <f t="shared" si="8"/>
        <v>108292816</v>
      </c>
      <c r="C42" s="51">
        <f>C20+'Feb23'!C42</f>
        <v>93781387</v>
      </c>
      <c r="D42" s="55">
        <f t="shared" si="5"/>
        <v>0.86599823020577837</v>
      </c>
      <c r="E42" s="52">
        <f>E20+'Feb23'!E42</f>
        <v>14511429</v>
      </c>
      <c r="F42" s="53">
        <f t="shared" si="9"/>
        <v>0</v>
      </c>
      <c r="G42" s="51">
        <f>G20+'Feb23'!G42</f>
        <v>0</v>
      </c>
      <c r="H42" s="55">
        <v>0</v>
      </c>
      <c r="I42" s="52">
        <f>I20+'Feb23'!I42</f>
        <v>0</v>
      </c>
      <c r="J42" s="13"/>
      <c r="M42" s="14"/>
      <c r="N42" s="14"/>
    </row>
    <row r="43" spans="1:14" ht="35.1" customHeight="1">
      <c r="A43" s="21" t="s">
        <v>11</v>
      </c>
      <c r="B43" s="201">
        <f>C43+E43</f>
        <v>299351</v>
      </c>
      <c r="C43" s="216">
        <f>C21+'Feb23'!C43</f>
        <v>299351</v>
      </c>
      <c r="D43" s="199">
        <f t="shared" si="5"/>
        <v>1</v>
      </c>
      <c r="E43" s="217">
        <f>E21+'Feb23'!E43</f>
        <v>0</v>
      </c>
      <c r="F43" s="201">
        <f>G43+I43</f>
        <v>297967</v>
      </c>
      <c r="G43" s="216">
        <f>G21+'Feb23'!G43</f>
        <v>297967</v>
      </c>
      <c r="H43" s="199">
        <f t="shared" si="7"/>
        <v>1</v>
      </c>
      <c r="I43" s="217">
        <f>I21+'Feb23'!I43</f>
        <v>0</v>
      </c>
      <c r="J43" s="13"/>
      <c r="M43" s="14"/>
      <c r="N43" s="14"/>
    </row>
    <row r="44" spans="1:14" ht="35.1" customHeight="1">
      <c r="A44" s="24" t="s">
        <v>10</v>
      </c>
      <c r="B44" s="202">
        <f>SUM(C44+E44)</f>
        <v>747247943</v>
      </c>
      <c r="C44" s="218">
        <f>C22+'Feb23'!C44</f>
        <v>711560747</v>
      </c>
      <c r="D44" s="204">
        <f t="shared" si="5"/>
        <v>0.95224182771688137</v>
      </c>
      <c r="E44" s="219">
        <f>E22+'Feb23'!E44</f>
        <v>35687196</v>
      </c>
      <c r="F44" s="202">
        <f>SUM(G44+I44)</f>
        <v>644717898</v>
      </c>
      <c r="G44" s="218">
        <f>G22+'Feb23'!G44</f>
        <v>623036442</v>
      </c>
      <c r="H44" s="204">
        <f t="shared" si="7"/>
        <v>0.96637063114385569</v>
      </c>
      <c r="I44" s="219">
        <f>I22+'Feb23'!I44</f>
        <v>21681456</v>
      </c>
      <c r="J44" s="25"/>
      <c r="M44" s="14"/>
      <c r="N44" s="14"/>
    </row>
    <row r="45" spans="1:14" ht="35.1" customHeight="1">
      <c r="A45" s="56" t="s">
        <v>23</v>
      </c>
      <c r="B45" s="57">
        <f>B44-B41-B42</f>
        <v>637119087</v>
      </c>
      <c r="C45" s="58">
        <f>C44-C41-C42</f>
        <v>616947466</v>
      </c>
      <c r="D45" s="59">
        <f t="shared" si="5"/>
        <v>0.96833932397947453</v>
      </c>
      <c r="E45" s="147">
        <f>E44-E41-E42</f>
        <v>20171621</v>
      </c>
      <c r="F45" s="57">
        <f>F44-F41-F42</f>
        <v>644717898</v>
      </c>
      <c r="G45" s="58">
        <f>G44-G41-G42</f>
        <v>623036442</v>
      </c>
      <c r="H45" s="59">
        <f t="shared" si="7"/>
        <v>0.96637063114385569</v>
      </c>
      <c r="I45" s="147">
        <f>I44-I41-I42</f>
        <v>21681456</v>
      </c>
      <c r="J45" s="25"/>
      <c r="M45" s="14"/>
      <c r="N45" s="14"/>
    </row>
    <row r="46" spans="1:14" s="149" customFormat="1" ht="35.1" customHeight="1">
      <c r="A46" s="157" t="s">
        <v>17</v>
      </c>
      <c r="B46" s="202">
        <f>B45-B40</f>
        <v>568771319</v>
      </c>
      <c r="C46" s="206">
        <f>C45-C40</f>
        <v>558224093</v>
      </c>
      <c r="D46" s="204">
        <f t="shared" si="5"/>
        <v>0.98145612191109799</v>
      </c>
      <c r="E46" s="207">
        <f>E45-E40</f>
        <v>10547226</v>
      </c>
      <c r="F46" s="202">
        <f>F45-F40</f>
        <v>574391320</v>
      </c>
      <c r="G46" s="206">
        <f>G45-G40</f>
        <v>563524090</v>
      </c>
      <c r="H46" s="204">
        <f t="shared" si="7"/>
        <v>0.98108044181447585</v>
      </c>
      <c r="I46" s="207">
        <f>I45-I40</f>
        <v>10867230</v>
      </c>
      <c r="J46" s="158"/>
      <c r="K46" s="148"/>
      <c r="L46" s="156"/>
      <c r="M46" s="156"/>
      <c r="N46" s="155"/>
    </row>
    <row r="47" spans="1:14" ht="35.1" customHeight="1">
      <c r="A47" s="27" t="s">
        <v>21</v>
      </c>
      <c r="B47" s="28">
        <f>C47+E47</f>
        <v>348321</v>
      </c>
      <c r="C47" s="29">
        <f>C25+'Feb23'!C47</f>
        <v>0</v>
      </c>
      <c r="D47" s="30">
        <f t="shared" si="5"/>
        <v>0</v>
      </c>
      <c r="E47" s="174">
        <f>E25+'Feb23'!E47</f>
        <v>348321</v>
      </c>
      <c r="F47" s="28">
        <f>G47+I47</f>
        <v>306165</v>
      </c>
      <c r="G47" s="29">
        <f>G25+'Feb23'!G47</f>
        <v>0</v>
      </c>
      <c r="H47" s="30">
        <f t="shared" si="7"/>
        <v>0</v>
      </c>
      <c r="I47" s="174">
        <f>I25+'Feb23'!I47</f>
        <v>306165</v>
      </c>
      <c r="J47" s="38"/>
      <c r="M47" s="14"/>
      <c r="N47" s="14"/>
    </row>
    <row r="48" spans="1:14" s="8" customFormat="1" ht="35.1" customHeight="1">
      <c r="A48" s="176" t="s">
        <v>22</v>
      </c>
      <c r="B48" s="182"/>
      <c r="J48" s="62"/>
      <c r="K48" s="7"/>
      <c r="L48" s="7"/>
    </row>
    <row r="49" spans="1:14" ht="35.1" customHeight="1">
      <c r="A49" s="173" t="s">
        <v>25</v>
      </c>
      <c r="B49" s="162"/>
      <c r="C49" s="162"/>
      <c r="D49" s="163"/>
      <c r="E49" s="162"/>
      <c r="F49" s="162"/>
      <c r="G49" s="162"/>
      <c r="H49" s="163"/>
      <c r="I49" s="162"/>
      <c r="J49" s="42"/>
      <c r="M49" s="14"/>
      <c r="N49" s="14"/>
    </row>
    <row r="50" spans="1:14" ht="35.1" customHeight="1">
      <c r="A50" s="181" t="s">
        <v>19</v>
      </c>
      <c r="B50" s="42"/>
      <c r="C50" s="182"/>
      <c r="D50" s="182"/>
      <c r="E50" s="182"/>
      <c r="F50" s="182"/>
      <c r="G50" s="182"/>
      <c r="H50" s="182"/>
      <c r="I50" s="182"/>
      <c r="J50" s="42"/>
      <c r="M50" s="14"/>
      <c r="N50" s="14"/>
    </row>
    <row r="51" spans="1:14" ht="19.899999999999999" customHeight="1">
      <c r="A51" s="173" t="s">
        <v>88</v>
      </c>
      <c r="B51" s="41"/>
      <c r="C51" s="41"/>
      <c r="D51" s="41"/>
      <c r="E51" s="41"/>
      <c r="F51" s="41"/>
      <c r="G51" s="41"/>
      <c r="H51" s="41"/>
      <c r="I51" s="41"/>
      <c r="J51" s="41"/>
      <c r="M51" s="14"/>
      <c r="N51" s="14"/>
    </row>
    <row r="52" spans="1:14" ht="19.899999999999999" customHeight="1">
      <c r="B52" s="41"/>
      <c r="J52" s="41"/>
      <c r="M52" s="14"/>
      <c r="N52" s="14"/>
    </row>
    <row r="53" spans="1:14" ht="19.899999999999999" customHeight="1">
      <c r="A53" s="173" t="s">
        <v>85</v>
      </c>
      <c r="B53" s="41"/>
      <c r="C53" s="41"/>
      <c r="D53" s="41"/>
      <c r="E53" s="41"/>
      <c r="F53" s="41"/>
      <c r="G53" s="41"/>
      <c r="H53" s="41"/>
      <c r="I53" s="41"/>
      <c r="J53" s="41"/>
      <c r="M53" s="14"/>
      <c r="N53" s="14"/>
    </row>
    <row r="54" spans="1:14" ht="19.899999999999999" customHeight="1">
      <c r="A54" s="258" t="s">
        <v>86</v>
      </c>
      <c r="B54" s="41"/>
      <c r="C54" s="41"/>
      <c r="D54" s="41"/>
      <c r="E54" s="41"/>
      <c r="F54" s="41"/>
      <c r="G54" s="41"/>
      <c r="H54" s="41"/>
      <c r="I54" s="41"/>
      <c r="J54" s="41"/>
      <c r="M54" s="14"/>
      <c r="N54" s="14"/>
    </row>
    <row r="55" spans="1:14" ht="19.899999999999999" customHeight="1">
      <c r="A55" s="258" t="s">
        <v>87</v>
      </c>
      <c r="B55" s="41"/>
      <c r="C55" s="41"/>
      <c r="D55" s="41"/>
      <c r="E55" s="41"/>
      <c r="F55" s="41"/>
      <c r="G55" s="41"/>
      <c r="H55" s="41"/>
      <c r="I55" s="41"/>
      <c r="J55" s="41"/>
      <c r="M55" s="14"/>
      <c r="N55" s="14"/>
    </row>
    <row r="56" spans="1:14" ht="19.899999999999999" customHeight="1">
      <c r="B56" s="41"/>
      <c r="C56" s="41"/>
      <c r="D56" s="41"/>
      <c r="E56" s="41"/>
      <c r="F56" s="41"/>
      <c r="G56" s="41"/>
      <c r="H56" s="41"/>
      <c r="I56" s="41"/>
      <c r="J56" s="41"/>
      <c r="M56" s="14"/>
      <c r="N56" s="14"/>
    </row>
    <row r="57" spans="1:14">
      <c r="B57" s="41"/>
      <c r="C57" s="41"/>
      <c r="D57" s="41"/>
      <c r="E57" s="41"/>
      <c r="F57" s="41"/>
      <c r="G57" s="41"/>
      <c r="H57" s="41"/>
      <c r="I57" s="41"/>
      <c r="J57" s="41"/>
      <c r="M57" s="14"/>
      <c r="N57" s="14"/>
    </row>
    <row r="58" spans="1:14">
      <c r="B58" s="41"/>
      <c r="C58" s="41"/>
      <c r="D58" s="41"/>
      <c r="E58" s="41"/>
      <c r="F58" s="41"/>
      <c r="G58" s="41"/>
      <c r="H58" s="41"/>
      <c r="I58" s="41"/>
      <c r="J58" s="41"/>
      <c r="M58" s="14"/>
      <c r="N58" s="14"/>
    </row>
    <row r="59" spans="1:14">
      <c r="B59" s="41"/>
      <c r="C59" s="41"/>
      <c r="D59" s="41"/>
      <c r="E59" s="41"/>
      <c r="F59" s="41"/>
      <c r="G59" s="41"/>
      <c r="H59" s="41"/>
      <c r="I59" s="41"/>
      <c r="J59" s="41"/>
      <c r="M59" s="14"/>
      <c r="N59" s="14"/>
    </row>
    <row r="60" spans="1:14">
      <c r="B60" s="43"/>
      <c r="C60" s="43"/>
      <c r="D60" s="43"/>
      <c r="E60" s="43"/>
      <c r="F60" s="43"/>
      <c r="G60" s="43"/>
      <c r="H60" s="43"/>
      <c r="I60" s="43"/>
      <c r="J60" s="43"/>
    </row>
    <row r="61" spans="1:14">
      <c r="B61" s="46"/>
      <c r="C61" s="46"/>
      <c r="D61" s="45"/>
      <c r="E61" s="46"/>
      <c r="F61" s="46"/>
      <c r="G61" s="46"/>
      <c r="H61" s="45"/>
      <c r="I61" s="46"/>
      <c r="J61" s="46"/>
    </row>
    <row r="62" spans="1:14">
      <c r="B62"/>
      <c r="C62"/>
      <c r="D62"/>
      <c r="E62"/>
      <c r="F62"/>
      <c r="G62"/>
      <c r="H62"/>
      <c r="I62"/>
      <c r="J62"/>
    </row>
    <row r="63" spans="1:14">
      <c r="B63"/>
      <c r="C63"/>
      <c r="D63"/>
      <c r="E63"/>
      <c r="F63"/>
      <c r="G63"/>
      <c r="H63"/>
      <c r="I63"/>
      <c r="J63"/>
    </row>
    <row r="64" spans="1:14">
      <c r="A64" s="167"/>
      <c r="B64" s="47"/>
      <c r="C64" s="47"/>
      <c r="D64" s="47"/>
      <c r="E64" s="47"/>
      <c r="F64" s="47"/>
      <c r="G64" s="47"/>
      <c r="H64" s="47"/>
      <c r="I64" s="47"/>
      <c r="J64" s="47"/>
    </row>
    <row r="65" spans="1:256">
      <c r="A65" s="167"/>
      <c r="B65" s="47"/>
      <c r="C65" s="47"/>
      <c r="D65" s="40"/>
      <c r="E65" s="47"/>
      <c r="F65" s="47"/>
      <c r="G65" s="47"/>
      <c r="H65" s="40"/>
      <c r="I65" s="47"/>
      <c r="J65" s="47"/>
    </row>
    <row r="66" spans="1:256">
      <c r="A66" s="170"/>
      <c r="B66" s="47"/>
      <c r="C66" s="47"/>
      <c r="D66" s="47"/>
      <c r="E66" s="47"/>
      <c r="F66" s="47"/>
      <c r="G66" s="47"/>
      <c r="H66" s="47"/>
      <c r="I66" s="47"/>
      <c r="J66" s="47"/>
    </row>
    <row r="67" spans="1:256" s="1" customFormat="1">
      <c r="A67" s="167"/>
      <c r="B67" s="47"/>
      <c r="C67" s="47"/>
      <c r="D67" s="47"/>
      <c r="E67" s="47"/>
      <c r="F67" s="47"/>
      <c r="G67" s="47"/>
      <c r="H67" s="47"/>
      <c r="I67" s="47"/>
      <c r="J67" s="47"/>
      <c r="L67" s="6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1" customFormat="1">
      <c r="A68" s="167"/>
      <c r="B68" s="47"/>
      <c r="C68" s="47"/>
      <c r="D68" s="40"/>
      <c r="E68" s="47"/>
      <c r="F68" s="47"/>
      <c r="G68" s="47"/>
      <c r="H68" s="40"/>
      <c r="I68" s="47"/>
      <c r="J68" s="47"/>
      <c r="L68" s="6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" customFormat="1">
      <c r="A69" s="167"/>
      <c r="B69" s="47"/>
      <c r="C69" s="47"/>
      <c r="D69" s="40"/>
      <c r="E69" s="47"/>
      <c r="F69" s="47"/>
      <c r="G69" s="47"/>
      <c r="H69" s="40"/>
      <c r="I69" s="47"/>
      <c r="J69" s="47"/>
      <c r="L69" s="6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1" customFormat="1">
      <c r="A70" s="167"/>
      <c r="B70" s="47"/>
      <c r="C70" s="47"/>
      <c r="D70" s="40"/>
      <c r="E70" s="47"/>
      <c r="F70" s="47"/>
      <c r="G70" s="47"/>
      <c r="H70" s="40"/>
      <c r="I70" s="47"/>
      <c r="J70" s="47"/>
      <c r="L70" s="6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1" customFormat="1">
      <c r="A71" s="167"/>
      <c r="B71" s="47"/>
      <c r="C71" s="47"/>
      <c r="D71" s="40"/>
      <c r="E71" s="47"/>
      <c r="F71" s="47"/>
      <c r="G71" s="47"/>
      <c r="H71" s="40"/>
      <c r="I71" s="47"/>
      <c r="J71" s="47"/>
      <c r="L71" s="6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" customFormat="1">
      <c r="A72" s="167"/>
      <c r="B72" s="47"/>
      <c r="C72" s="47"/>
      <c r="D72" s="40"/>
      <c r="E72" s="47"/>
      <c r="F72" s="47"/>
      <c r="G72" s="47"/>
      <c r="H72" s="40"/>
      <c r="I72" s="47"/>
      <c r="J72" s="47"/>
      <c r="L72" s="6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1" customFormat="1">
      <c r="A73" s="170"/>
      <c r="B73" s="47"/>
      <c r="C73" s="47"/>
      <c r="D73" s="40"/>
      <c r="E73" s="47"/>
      <c r="F73" s="47"/>
      <c r="G73" s="47"/>
      <c r="H73" s="40"/>
      <c r="I73" s="47"/>
      <c r="J73" s="47"/>
      <c r="L73" s="6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1" customFormat="1">
      <c r="A74" s="167"/>
      <c r="B74" s="47"/>
      <c r="C74" s="47"/>
      <c r="D74" s="40"/>
      <c r="E74" s="47"/>
      <c r="F74" s="47"/>
      <c r="G74" s="47"/>
      <c r="H74" s="40"/>
      <c r="I74" s="47"/>
      <c r="J74" s="47"/>
      <c r="L74" s="6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1" customFormat="1">
      <c r="A75" s="170"/>
      <c r="B75" s="47"/>
      <c r="C75" s="47"/>
      <c r="D75" s="40"/>
      <c r="E75" s="47"/>
      <c r="F75" s="47"/>
      <c r="G75" s="47"/>
      <c r="H75" s="40"/>
      <c r="I75" s="47"/>
      <c r="J75" s="47"/>
      <c r="L75" s="6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1" customFormat="1">
      <c r="A76" s="167"/>
      <c r="B76" s="47"/>
      <c r="C76" s="47"/>
      <c r="D76" s="40"/>
      <c r="E76" s="47"/>
      <c r="F76" s="47"/>
      <c r="G76" s="47"/>
      <c r="H76" s="40"/>
      <c r="I76" s="47"/>
      <c r="J76" s="47"/>
      <c r="L76" s="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1" customFormat="1">
      <c r="A77" s="167"/>
      <c r="B77" s="47"/>
      <c r="C77" s="47"/>
      <c r="D77" s="40"/>
      <c r="E77" s="47"/>
      <c r="F77" s="47"/>
      <c r="G77" s="47"/>
      <c r="H77" s="40"/>
      <c r="I77" s="47"/>
      <c r="J77" s="47"/>
      <c r="L77" s="6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1" customFormat="1">
      <c r="A78" s="167"/>
      <c r="B78" s="47"/>
      <c r="C78" s="47"/>
      <c r="D78" s="40"/>
      <c r="E78" s="47"/>
      <c r="F78" s="47"/>
      <c r="G78" s="47"/>
      <c r="H78" s="40"/>
      <c r="I78" s="47"/>
      <c r="J78" s="47"/>
      <c r="L78" s="6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" customFormat="1">
      <c r="A79" s="170"/>
      <c r="B79" s="47"/>
      <c r="C79" s="47"/>
      <c r="D79" s="40"/>
      <c r="E79" s="47"/>
      <c r="F79" s="47"/>
      <c r="G79" s="47"/>
      <c r="H79" s="40"/>
      <c r="I79" s="47"/>
      <c r="J79" s="47"/>
      <c r="L79" s="6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1" customFormat="1">
      <c r="A80" s="167"/>
      <c r="B80" s="47"/>
      <c r="C80" s="47"/>
      <c r="D80" s="40"/>
      <c r="E80" s="47"/>
      <c r="F80" s="47"/>
      <c r="G80" s="47"/>
      <c r="H80" s="40"/>
      <c r="I80" s="47"/>
      <c r="J80" s="47"/>
      <c r="L80" s="6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1" customFormat="1">
      <c r="A81" s="170"/>
      <c r="B81" s="47"/>
      <c r="C81" s="47"/>
      <c r="D81" s="40"/>
      <c r="E81" s="47"/>
      <c r="F81" s="47"/>
      <c r="G81" s="47"/>
      <c r="H81" s="40"/>
      <c r="I81" s="47"/>
      <c r="J81" s="47"/>
      <c r="L81" s="6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1" customFormat="1">
      <c r="A82" s="167"/>
      <c r="B82" s="48"/>
      <c r="C82" s="48"/>
      <c r="D82" s="48"/>
      <c r="E82" s="48"/>
      <c r="F82" s="48"/>
      <c r="G82" s="48"/>
      <c r="H82" s="48"/>
      <c r="I82" s="48"/>
      <c r="J82" s="48"/>
      <c r="L82" s="6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1" customFormat="1">
      <c r="A83" s="167"/>
      <c r="B83" s="41"/>
      <c r="C83" s="41"/>
      <c r="D83" s="41"/>
      <c r="E83" s="41"/>
      <c r="F83" s="41"/>
      <c r="G83" s="41"/>
      <c r="H83" s="41"/>
      <c r="I83" s="41"/>
      <c r="J83" s="41"/>
      <c r="L83" s="6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1" customFormat="1">
      <c r="A84" s="165"/>
      <c r="B84" s="43"/>
      <c r="C84" s="43"/>
      <c r="D84" s="43"/>
      <c r="E84" s="43"/>
      <c r="F84" s="43"/>
      <c r="G84" s="43"/>
      <c r="H84" s="43"/>
      <c r="I84" s="43"/>
      <c r="J84" s="43"/>
      <c r="L84" s="6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1" customFormat="1">
      <c r="A85" s="165"/>
      <c r="B85" s="43"/>
      <c r="C85" s="43"/>
      <c r="D85" s="43"/>
      <c r="E85" s="43"/>
      <c r="F85" s="43"/>
      <c r="G85" s="43"/>
      <c r="H85" s="43"/>
      <c r="I85" s="43"/>
      <c r="J85" s="43"/>
      <c r="L85" s="6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1" customFormat="1">
      <c r="A86" s="165"/>
      <c r="B86" s="43"/>
      <c r="C86" s="43"/>
      <c r="D86" s="43"/>
      <c r="E86" s="43"/>
      <c r="F86" s="43"/>
      <c r="G86" s="43"/>
      <c r="H86" s="43"/>
      <c r="I86" s="43"/>
      <c r="J86" s="43"/>
      <c r="L86" s="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1" customFormat="1">
      <c r="A87" s="172"/>
      <c r="B87" s="43"/>
      <c r="C87" s="43"/>
      <c r="D87" s="43"/>
      <c r="E87" s="43"/>
      <c r="F87" s="43"/>
      <c r="G87" s="43"/>
      <c r="H87" s="43"/>
      <c r="I87" s="43"/>
      <c r="J87" s="43"/>
      <c r="L87" s="6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1" customFormat="1">
      <c r="A88" s="165"/>
      <c r="B88" s="43"/>
      <c r="C88" s="43"/>
      <c r="D88" s="43"/>
      <c r="E88" s="43"/>
      <c r="F88" s="43"/>
      <c r="G88" s="43"/>
      <c r="H88" s="43"/>
      <c r="I88" s="43"/>
      <c r="J88" s="43"/>
      <c r="L88" s="6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1" customFormat="1">
      <c r="A89" s="172"/>
      <c r="B89" s="43"/>
      <c r="C89" s="43"/>
      <c r="D89" s="43"/>
      <c r="E89" s="43"/>
      <c r="F89" s="43"/>
      <c r="G89" s="43"/>
      <c r="H89" s="43"/>
      <c r="I89" s="43"/>
      <c r="J89" s="43"/>
      <c r="L89" s="6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1" customFormat="1">
      <c r="A90" s="165"/>
      <c r="B90" s="43"/>
      <c r="C90" s="43"/>
      <c r="D90" s="43"/>
      <c r="E90" s="43"/>
      <c r="F90" s="43"/>
      <c r="G90" s="43"/>
      <c r="H90" s="43"/>
      <c r="I90" s="43"/>
      <c r="J90" s="43"/>
      <c r="L90" s="6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1" customFormat="1">
      <c r="A91" s="165"/>
      <c r="B91" s="43"/>
      <c r="C91" s="43"/>
      <c r="D91" s="43"/>
      <c r="E91" s="43"/>
      <c r="F91" s="43"/>
      <c r="G91" s="43"/>
      <c r="H91" s="43"/>
      <c r="I91" s="43"/>
      <c r="J91" s="43"/>
      <c r="L91" s="6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1" customFormat="1">
      <c r="A92" s="165"/>
      <c r="B92" s="43"/>
      <c r="C92" s="43"/>
      <c r="D92" s="43"/>
      <c r="E92" s="43"/>
      <c r="F92" s="43"/>
      <c r="G92" s="43"/>
      <c r="H92" s="43"/>
      <c r="I92" s="43"/>
      <c r="J92" s="43"/>
      <c r="L92" s="6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1" customFormat="1">
      <c r="A93" s="165"/>
      <c r="B93" s="43"/>
      <c r="C93" s="43"/>
      <c r="D93" s="43"/>
      <c r="E93" s="43"/>
      <c r="F93" s="43"/>
      <c r="G93" s="43"/>
      <c r="H93" s="43"/>
      <c r="I93" s="43"/>
      <c r="J93" s="43"/>
      <c r="L93" s="6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1" customFormat="1">
      <c r="A94" s="165"/>
      <c r="B94" s="43"/>
      <c r="C94" s="43"/>
      <c r="D94" s="43"/>
      <c r="E94" s="43"/>
      <c r="F94" s="43"/>
      <c r="G94" s="43"/>
      <c r="H94" s="43"/>
      <c r="I94" s="43"/>
      <c r="J94" s="43"/>
      <c r="L94" s="6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1" customFormat="1">
      <c r="A95" s="165"/>
      <c r="B95" s="43"/>
      <c r="C95" s="43"/>
      <c r="D95" s="43"/>
      <c r="E95" s="43"/>
      <c r="F95" s="43"/>
      <c r="G95" s="43"/>
      <c r="H95" s="43"/>
      <c r="I95" s="43"/>
      <c r="J95" s="43"/>
      <c r="L95" s="6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1" customFormat="1">
      <c r="A96" s="165"/>
      <c r="B96" s="43"/>
      <c r="C96" s="43"/>
      <c r="D96" s="43"/>
      <c r="E96" s="43"/>
      <c r="F96" s="43"/>
      <c r="G96" s="43"/>
      <c r="H96" s="43"/>
      <c r="I96" s="43"/>
      <c r="J96" s="43"/>
      <c r="L96" s="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s="1" customFormat="1">
      <c r="A97" s="165"/>
      <c r="B97" s="43"/>
      <c r="C97" s="43"/>
      <c r="D97" s="43"/>
      <c r="E97" s="43"/>
      <c r="F97" s="43"/>
      <c r="G97" s="43"/>
      <c r="H97" s="43"/>
      <c r="I97" s="43"/>
      <c r="J97" s="43"/>
      <c r="L97" s="6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</sheetData>
  <mergeCells count="9">
    <mergeCell ref="A27:A28"/>
    <mergeCell ref="B27:E27"/>
    <mergeCell ref="F27:I27"/>
    <mergeCell ref="A1:I1"/>
    <mergeCell ref="A2:I2"/>
    <mergeCell ref="A3:I3"/>
    <mergeCell ref="A5:A6"/>
    <mergeCell ref="B5:E5"/>
    <mergeCell ref="F5:I5"/>
  </mergeCells>
  <pageMargins left="0.75" right="0.75" top="1" bottom="1" header="0.5" footer="0.5"/>
  <pageSetup scale="40" orientation="portrait" r:id="rId1"/>
  <headerFooter alignWithMargins="0"/>
  <ignoredErrors>
    <ignoredError sqref="H37 F37 B37 D37 D45:D46 H45:H4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A5724-C4EA-44C7-AA33-BEE082308D36}">
  <sheetPr>
    <pageSetUpPr fitToPage="1"/>
  </sheetPr>
  <dimension ref="A1:IV96"/>
  <sheetViews>
    <sheetView zoomScale="70" zoomScaleNormal="70" workbookViewId="0">
      <selection sqref="A1:I1"/>
    </sheetView>
  </sheetViews>
  <sheetFormatPr defaultColWidth="12.5703125" defaultRowHeight="15.75"/>
  <cols>
    <col min="1" max="1" width="56.7109375" style="149" customWidth="1"/>
    <col min="2" max="2" width="19.7109375" style="39" bestFit="1" customWidth="1"/>
    <col min="3" max="3" width="19.140625" style="39" bestFit="1" customWidth="1"/>
    <col min="4" max="4" width="11.140625" style="39" bestFit="1" customWidth="1"/>
    <col min="5" max="5" width="20.7109375" style="39" bestFit="1" customWidth="1"/>
    <col min="6" max="6" width="19.7109375" style="39" bestFit="1" customWidth="1"/>
    <col min="7" max="7" width="19.140625" style="39" bestFit="1" customWidth="1"/>
    <col min="8" max="8" width="11.140625" style="39" bestFit="1" customWidth="1"/>
    <col min="9" max="9" width="20.7109375" style="39" bestFit="1" customWidth="1"/>
    <col min="10" max="10" width="4.7109375" style="39" hidden="1" customWidth="1"/>
    <col min="11" max="11" width="14.140625" style="1" customWidth="1"/>
    <col min="12" max="12" width="20.5703125" style="6" customWidth="1"/>
    <col min="13" max="13" width="13.85546875" customWidth="1"/>
    <col min="14" max="14" width="15.140625" customWidth="1"/>
    <col min="15" max="16" width="13.85546875" customWidth="1"/>
  </cols>
  <sheetData>
    <row r="1" spans="1:256" ht="38.25" customHeight="1">
      <c r="A1" s="274" t="s">
        <v>15</v>
      </c>
      <c r="B1" s="274"/>
      <c r="C1" s="274"/>
      <c r="D1" s="274"/>
      <c r="E1" s="274"/>
      <c r="F1" s="274"/>
      <c r="G1" s="274"/>
      <c r="H1" s="274"/>
      <c r="I1" s="274"/>
      <c r="J1" s="65"/>
      <c r="L1" s="2"/>
      <c r="M1" s="3"/>
      <c r="N1" s="3"/>
      <c r="O1" s="3"/>
      <c r="P1" s="3"/>
    </row>
    <row r="2" spans="1:256" ht="38.25" customHeight="1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65"/>
      <c r="L2" s="2"/>
      <c r="M2" s="3"/>
      <c r="N2" s="3"/>
      <c r="O2" s="3"/>
      <c r="P2" s="3"/>
    </row>
    <row r="3" spans="1:256" ht="37.5" customHeight="1">
      <c r="A3" s="275">
        <v>45017</v>
      </c>
      <c r="B3" s="275"/>
      <c r="C3" s="275"/>
      <c r="D3" s="275"/>
      <c r="E3" s="275"/>
      <c r="F3" s="275"/>
      <c r="G3" s="275"/>
      <c r="H3" s="275"/>
      <c r="I3" s="275"/>
      <c r="J3" s="66"/>
      <c r="L3" s="2"/>
      <c r="M3" s="3"/>
      <c r="N3" s="3"/>
      <c r="O3" s="3"/>
      <c r="P3" s="3"/>
    </row>
    <row r="4" spans="1:256" ht="21.75" customHeight="1">
      <c r="A4" s="150" t="s">
        <v>1</v>
      </c>
      <c r="B4" s="4"/>
      <c r="C4" s="5"/>
      <c r="D4" s="5"/>
      <c r="E4" s="5"/>
      <c r="F4" s="4"/>
      <c r="G4" s="5"/>
      <c r="H4" s="5"/>
      <c r="I4" s="5"/>
      <c r="J4" s="5"/>
      <c r="L4" s="2"/>
      <c r="M4" s="3"/>
      <c r="N4" s="3"/>
      <c r="O4" s="3"/>
      <c r="P4" s="3"/>
    </row>
    <row r="5" spans="1:256" s="8" customFormat="1" ht="35.1" customHeight="1">
      <c r="A5" s="261" t="s">
        <v>16</v>
      </c>
      <c r="B5" s="276" t="s">
        <v>69</v>
      </c>
      <c r="C5" s="277"/>
      <c r="D5" s="277"/>
      <c r="E5" s="278"/>
      <c r="F5" s="276" t="s">
        <v>70</v>
      </c>
      <c r="G5" s="277"/>
      <c r="H5" s="277"/>
      <c r="I5" s="278"/>
      <c r="J5" s="9"/>
      <c r="K5" s="10"/>
      <c r="L5" s="7"/>
    </row>
    <row r="6" spans="1:256" s="8" customFormat="1" ht="49.5" customHeight="1" thickBot="1">
      <c r="A6" s="262"/>
      <c r="B6" s="222" t="s">
        <v>2</v>
      </c>
      <c r="C6" s="223" t="s">
        <v>3</v>
      </c>
      <c r="D6" s="223" t="s">
        <v>4</v>
      </c>
      <c r="E6" s="224" t="s">
        <v>5</v>
      </c>
      <c r="F6" s="222" t="s">
        <v>2</v>
      </c>
      <c r="G6" s="223" t="s">
        <v>3</v>
      </c>
      <c r="H6" s="223" t="s">
        <v>4</v>
      </c>
      <c r="I6" s="224" t="s">
        <v>5</v>
      </c>
      <c r="J6" s="11"/>
      <c r="K6" s="10"/>
      <c r="L6" s="7"/>
    </row>
    <row r="7" spans="1:256" ht="53.25" customHeight="1" thickTop="1">
      <c r="A7" s="12" t="s">
        <v>12</v>
      </c>
      <c r="B7" s="186">
        <f>C7+E7</f>
        <v>5553505</v>
      </c>
      <c r="C7" s="187">
        <v>5484525</v>
      </c>
      <c r="D7" s="188">
        <f>C7/B7</f>
        <v>0.98757901541458948</v>
      </c>
      <c r="E7" s="189">
        <v>68980</v>
      </c>
      <c r="F7" s="186">
        <f>G7+I7</f>
        <v>4698696</v>
      </c>
      <c r="G7" s="187">
        <v>4620732</v>
      </c>
      <c r="H7" s="188">
        <f>G7/F7</f>
        <v>0.98340731130509396</v>
      </c>
      <c r="I7" s="189">
        <v>77964</v>
      </c>
      <c r="J7" s="13"/>
      <c r="M7" s="14"/>
      <c r="N7" s="14"/>
    </row>
    <row r="8" spans="1:256" ht="35.1" customHeight="1">
      <c r="A8" s="15" t="s">
        <v>6</v>
      </c>
      <c r="B8" s="225"/>
      <c r="C8" s="226"/>
      <c r="D8" s="227"/>
      <c r="E8" s="228"/>
      <c r="F8" s="190"/>
      <c r="G8" s="191"/>
      <c r="H8" s="192"/>
      <c r="I8" s="193"/>
      <c r="J8" s="16"/>
      <c r="M8" s="14"/>
      <c r="N8" s="14"/>
    </row>
    <row r="9" spans="1:256" ht="24.95" customHeight="1">
      <c r="A9" s="220" t="s">
        <v>73</v>
      </c>
      <c r="B9" s="194">
        <f t="shared" ref="B9:B25" si="0">C9+E9</f>
        <v>2882564</v>
      </c>
      <c r="C9" s="195">
        <v>2869377</v>
      </c>
      <c r="D9" s="196">
        <f t="shared" ref="D9:D25" si="1">C9/B9</f>
        <v>0.99542525335083631</v>
      </c>
      <c r="E9" s="197">
        <v>13187</v>
      </c>
      <c r="F9" s="194">
        <f t="shared" ref="F9:F25" si="2">G9+I9</f>
        <v>2903466</v>
      </c>
      <c r="G9" s="195">
        <v>2888645</v>
      </c>
      <c r="H9" s="196">
        <f t="shared" ref="H9:H25" si="3">G9/F9</f>
        <v>0.99489541120853486</v>
      </c>
      <c r="I9" s="197">
        <v>14821</v>
      </c>
      <c r="J9" s="13"/>
      <c r="M9" s="14"/>
      <c r="N9" s="14"/>
    </row>
    <row r="10" spans="1:256" ht="24.95" customHeight="1">
      <c r="A10" s="220" t="s">
        <v>74</v>
      </c>
      <c r="B10" s="194">
        <f t="shared" si="0"/>
        <v>531966</v>
      </c>
      <c r="C10" s="195">
        <v>527682</v>
      </c>
      <c r="D10" s="196">
        <f t="shared" si="1"/>
        <v>0.9919468537462921</v>
      </c>
      <c r="E10" s="197">
        <v>4284</v>
      </c>
      <c r="F10" s="194">
        <f t="shared" si="2"/>
        <v>518388</v>
      </c>
      <c r="G10" s="195">
        <v>514539</v>
      </c>
      <c r="H10" s="196">
        <f t="shared" si="3"/>
        <v>0.9925750596078613</v>
      </c>
      <c r="I10" s="197">
        <v>3849</v>
      </c>
      <c r="J10" s="13"/>
      <c r="K10" s="17"/>
      <c r="M10" s="14"/>
      <c r="N10" s="14"/>
    </row>
    <row r="11" spans="1:256" ht="24.95" customHeight="1">
      <c r="A11" s="220" t="s">
        <v>75</v>
      </c>
      <c r="B11" s="194">
        <f t="shared" si="0"/>
        <v>66006110</v>
      </c>
      <c r="C11" s="195">
        <v>65410346</v>
      </c>
      <c r="D11" s="196">
        <f t="shared" si="1"/>
        <v>0.99097410830603405</v>
      </c>
      <c r="E11" s="197">
        <v>595764</v>
      </c>
      <c r="F11" s="194">
        <f t="shared" si="2"/>
        <v>66999421</v>
      </c>
      <c r="G11" s="195">
        <v>66416119</v>
      </c>
      <c r="H11" s="196">
        <f t="shared" si="3"/>
        <v>0.99129392476391698</v>
      </c>
      <c r="I11" s="197">
        <v>583302</v>
      </c>
      <c r="J11" s="13"/>
      <c r="L11" s="18"/>
      <c r="M11" s="14"/>
      <c r="N11" s="14"/>
      <c r="IV11" s="19">
        <f>+I11-E11</f>
        <v>-12462</v>
      </c>
    </row>
    <row r="12" spans="1:256" ht="24.95" customHeight="1">
      <c r="A12" s="71" t="s">
        <v>18</v>
      </c>
      <c r="B12" s="194">
        <f t="shared" si="0"/>
        <v>16127</v>
      </c>
      <c r="C12" s="195">
        <v>15068</v>
      </c>
      <c r="D12" s="196">
        <f t="shared" si="1"/>
        <v>0.93433372604948228</v>
      </c>
      <c r="E12" s="197">
        <v>1059</v>
      </c>
      <c r="F12" s="194">
        <f t="shared" si="2"/>
        <v>14540</v>
      </c>
      <c r="G12" s="195">
        <v>13528</v>
      </c>
      <c r="H12" s="196">
        <f t="shared" si="3"/>
        <v>0.93039889958734523</v>
      </c>
      <c r="I12" s="197">
        <v>1012</v>
      </c>
      <c r="J12" s="13"/>
      <c r="K12" s="20"/>
      <c r="M12" s="14"/>
      <c r="N12" s="14"/>
    </row>
    <row r="13" spans="1:256" ht="24.95" customHeight="1">
      <c r="A13" s="220" t="s">
        <v>82</v>
      </c>
      <c r="B13" s="194">
        <f t="shared" si="0"/>
        <v>15278818</v>
      </c>
      <c r="C13" s="195">
        <v>14775851</v>
      </c>
      <c r="D13" s="196">
        <f t="shared" si="1"/>
        <v>0.9670807650172939</v>
      </c>
      <c r="E13" s="197">
        <v>502967</v>
      </c>
      <c r="F13" s="194">
        <f t="shared" si="2"/>
        <v>182753</v>
      </c>
      <c r="G13" s="195">
        <v>148075</v>
      </c>
      <c r="H13" s="196">
        <f t="shared" si="3"/>
        <v>0.8102466170185989</v>
      </c>
      <c r="I13" s="197">
        <v>34678</v>
      </c>
      <c r="J13" s="13"/>
      <c r="M13" s="14"/>
      <c r="N13" s="14"/>
    </row>
    <row r="14" spans="1:256" ht="24.95" customHeight="1">
      <c r="A14" s="220" t="s">
        <v>83</v>
      </c>
      <c r="B14" s="194">
        <f t="shared" si="0"/>
        <v>12266505</v>
      </c>
      <c r="C14" s="195">
        <v>12071091</v>
      </c>
      <c r="D14" s="196">
        <f t="shared" si="1"/>
        <v>0.98406930091334088</v>
      </c>
      <c r="E14" s="197">
        <v>195414</v>
      </c>
      <c r="F14" s="194">
        <f t="shared" si="2"/>
        <v>135959</v>
      </c>
      <c r="G14" s="195">
        <v>112461</v>
      </c>
      <c r="H14" s="196">
        <f t="shared" si="3"/>
        <v>0.82716848461668591</v>
      </c>
      <c r="I14" s="197">
        <v>23498</v>
      </c>
      <c r="J14" s="13"/>
      <c r="L14" s="18"/>
      <c r="M14" s="14"/>
      <c r="N14" s="14"/>
      <c r="IV14" s="19">
        <f>+I14-E14</f>
        <v>-171916</v>
      </c>
    </row>
    <row r="15" spans="1:256" ht="35.1" customHeight="1">
      <c r="A15" s="221" t="s">
        <v>78</v>
      </c>
      <c r="B15" s="198">
        <f t="shared" si="0"/>
        <v>96982090</v>
      </c>
      <c r="C15" s="187">
        <v>95669415</v>
      </c>
      <c r="D15" s="199">
        <f t="shared" si="1"/>
        <v>0.98646476890733126</v>
      </c>
      <c r="E15" s="200">
        <v>1312675</v>
      </c>
      <c r="F15" s="198">
        <f t="shared" si="2"/>
        <v>70754527</v>
      </c>
      <c r="G15" s="187">
        <v>70093367</v>
      </c>
      <c r="H15" s="199">
        <f t="shared" si="3"/>
        <v>0.99065558024294331</v>
      </c>
      <c r="I15" s="200">
        <v>661160</v>
      </c>
      <c r="J15" s="13"/>
      <c r="M15" s="14"/>
      <c r="N15" s="14"/>
    </row>
    <row r="16" spans="1:256" ht="35.1" customHeight="1">
      <c r="A16" s="21" t="s">
        <v>7</v>
      </c>
      <c r="B16" s="201">
        <f t="shared" si="0"/>
        <v>1738517</v>
      </c>
      <c r="C16" s="187">
        <v>1633566</v>
      </c>
      <c r="D16" s="199">
        <f t="shared" si="1"/>
        <v>0.93963188165545697</v>
      </c>
      <c r="E16" s="189">
        <v>104951</v>
      </c>
      <c r="F16" s="201">
        <f t="shared" si="2"/>
        <v>1867969</v>
      </c>
      <c r="G16" s="187">
        <v>1752917</v>
      </c>
      <c r="H16" s="199">
        <f t="shared" si="3"/>
        <v>0.93840797143849819</v>
      </c>
      <c r="I16" s="189">
        <v>115052</v>
      </c>
      <c r="J16" s="13"/>
      <c r="M16" s="14"/>
      <c r="N16" s="14"/>
    </row>
    <row r="17" spans="1:14" ht="35.1" customHeight="1">
      <c r="A17" s="22" t="s">
        <v>8</v>
      </c>
      <c r="B17" s="201">
        <f t="shared" si="0"/>
        <v>3301011</v>
      </c>
      <c r="C17" s="187">
        <v>2845605</v>
      </c>
      <c r="D17" s="199">
        <f t="shared" si="1"/>
        <v>0.86204044760832366</v>
      </c>
      <c r="E17" s="189">
        <v>455406</v>
      </c>
      <c r="F17" s="201">
        <f t="shared" si="2"/>
        <v>2560005</v>
      </c>
      <c r="G17" s="187">
        <v>2096940</v>
      </c>
      <c r="H17" s="199">
        <f t="shared" si="3"/>
        <v>0.81911558766486781</v>
      </c>
      <c r="I17" s="189">
        <v>463065</v>
      </c>
      <c r="J17" s="13"/>
      <c r="K17" s="23"/>
      <c r="L17" s="178"/>
      <c r="M17" s="14"/>
      <c r="N17" s="14"/>
    </row>
    <row r="18" spans="1:14" ht="35.1" customHeight="1">
      <c r="A18" s="21" t="s">
        <v>9</v>
      </c>
      <c r="B18" s="201">
        <f t="shared" si="0"/>
        <v>33684661</v>
      </c>
      <c r="C18" s="187">
        <v>27729678</v>
      </c>
      <c r="D18" s="199">
        <f t="shared" si="1"/>
        <v>0.82321380642661057</v>
      </c>
      <c r="E18" s="189">
        <v>5954983</v>
      </c>
      <c r="F18" s="201">
        <f t="shared" si="2"/>
        <v>29784428</v>
      </c>
      <c r="G18" s="187">
        <v>24985896</v>
      </c>
      <c r="H18" s="199">
        <f t="shared" si="3"/>
        <v>0.83889124880961286</v>
      </c>
      <c r="I18" s="189">
        <v>4798532</v>
      </c>
      <c r="J18" s="13"/>
      <c r="K18" s="49"/>
      <c r="M18" s="14"/>
      <c r="N18" s="14"/>
    </row>
    <row r="19" spans="1:14" s="149" customFormat="1" ht="35.1" customHeight="1">
      <c r="A19" s="50" t="s">
        <v>20</v>
      </c>
      <c r="B19" s="53">
        <f t="shared" si="0"/>
        <v>0</v>
      </c>
      <c r="C19" s="54">
        <v>0</v>
      </c>
      <c r="D19" s="55">
        <v>0</v>
      </c>
      <c r="E19" s="52">
        <v>0</v>
      </c>
      <c r="F19" s="53">
        <f t="shared" si="2"/>
        <v>0</v>
      </c>
      <c r="G19" s="54">
        <v>0</v>
      </c>
      <c r="H19" s="55">
        <v>0</v>
      </c>
      <c r="I19" s="52">
        <v>0</v>
      </c>
      <c r="J19" s="154"/>
    </row>
    <row r="20" spans="1:14" s="149" customFormat="1" ht="35.1" customHeight="1">
      <c r="A20" s="50" t="s">
        <v>24</v>
      </c>
      <c r="B20" s="53">
        <f t="shared" si="0"/>
        <v>0</v>
      </c>
      <c r="C20" s="54">
        <v>0</v>
      </c>
      <c r="D20" s="55">
        <v>0</v>
      </c>
      <c r="E20" s="175">
        <v>0</v>
      </c>
      <c r="F20" s="53">
        <f t="shared" si="2"/>
        <v>0</v>
      </c>
      <c r="G20" s="54">
        <v>0</v>
      </c>
      <c r="H20" s="55">
        <v>0</v>
      </c>
      <c r="I20" s="175">
        <v>0</v>
      </c>
      <c r="J20" s="154"/>
    </row>
    <row r="21" spans="1:14" ht="35.1" customHeight="1">
      <c r="A21" s="21" t="s">
        <v>11</v>
      </c>
      <c r="B21" s="201">
        <f t="shared" si="0"/>
        <v>50347</v>
      </c>
      <c r="C21" s="187">
        <v>50347</v>
      </c>
      <c r="D21" s="199">
        <f t="shared" si="1"/>
        <v>1</v>
      </c>
      <c r="E21" s="189">
        <v>0</v>
      </c>
      <c r="F21" s="201">
        <f t="shared" si="2"/>
        <v>46293</v>
      </c>
      <c r="G21" s="187">
        <v>46293</v>
      </c>
      <c r="H21" s="199">
        <f t="shared" si="3"/>
        <v>1</v>
      </c>
      <c r="I21" s="189">
        <v>0</v>
      </c>
      <c r="J21" s="13"/>
      <c r="M21" s="14"/>
      <c r="N21" s="14"/>
    </row>
    <row r="22" spans="1:14" ht="35.1" customHeight="1">
      <c r="A22" s="24" t="s">
        <v>10</v>
      </c>
      <c r="B22" s="202">
        <f t="shared" si="0"/>
        <v>141310131</v>
      </c>
      <c r="C22" s="203">
        <v>133413136</v>
      </c>
      <c r="D22" s="204">
        <f t="shared" si="1"/>
        <v>0.94411586102060863</v>
      </c>
      <c r="E22" s="229">
        <v>7896995</v>
      </c>
      <c r="F22" s="202">
        <f t="shared" si="2"/>
        <v>109711918</v>
      </c>
      <c r="G22" s="203">
        <v>103596145</v>
      </c>
      <c r="H22" s="204">
        <f t="shared" si="3"/>
        <v>0.94425607434918779</v>
      </c>
      <c r="I22" s="205">
        <v>6115773</v>
      </c>
      <c r="J22" s="25"/>
      <c r="L22" s="18"/>
      <c r="M22" s="14"/>
      <c r="N22" s="14"/>
    </row>
    <row r="23" spans="1:14" ht="35.1" customHeight="1">
      <c r="A23" s="56" t="s">
        <v>23</v>
      </c>
      <c r="B23" s="57">
        <f t="shared" si="0"/>
        <v>141310131</v>
      </c>
      <c r="C23" s="58">
        <v>133413136</v>
      </c>
      <c r="D23" s="59">
        <f t="shared" si="1"/>
        <v>0.94411586102060863</v>
      </c>
      <c r="E23" s="147">
        <v>7896995</v>
      </c>
      <c r="F23" s="57">
        <f t="shared" si="2"/>
        <v>109711918</v>
      </c>
      <c r="G23" s="58">
        <v>103596145</v>
      </c>
      <c r="H23" s="59">
        <f t="shared" si="3"/>
        <v>0.94425607434918779</v>
      </c>
      <c r="I23" s="147">
        <v>6115773</v>
      </c>
      <c r="J23" s="25"/>
      <c r="L23" s="18"/>
      <c r="M23" s="14"/>
      <c r="N23" s="14"/>
    </row>
    <row r="24" spans="1:14" ht="35.1" customHeight="1">
      <c r="A24" s="157" t="s">
        <v>17</v>
      </c>
      <c r="B24" s="202">
        <f t="shared" si="0"/>
        <v>107625470</v>
      </c>
      <c r="C24" s="206">
        <v>105683458</v>
      </c>
      <c r="D24" s="204">
        <f t="shared" si="1"/>
        <v>0.98195583257383223</v>
      </c>
      <c r="E24" s="207">
        <v>1942012</v>
      </c>
      <c r="F24" s="202">
        <f t="shared" si="2"/>
        <v>79927490</v>
      </c>
      <c r="G24" s="206">
        <v>78610249</v>
      </c>
      <c r="H24" s="204">
        <f t="shared" si="3"/>
        <v>0.98351955003216041</v>
      </c>
      <c r="I24" s="207">
        <v>1317241</v>
      </c>
      <c r="J24" s="25"/>
      <c r="L24" s="18"/>
      <c r="M24" s="18"/>
      <c r="N24" s="14"/>
    </row>
    <row r="25" spans="1:14" ht="35.1" customHeight="1">
      <c r="A25" s="27" t="s">
        <v>21</v>
      </c>
      <c r="B25" s="28">
        <f t="shared" si="0"/>
        <v>52428</v>
      </c>
      <c r="C25" s="29">
        <v>0</v>
      </c>
      <c r="D25" s="30">
        <f t="shared" si="1"/>
        <v>0</v>
      </c>
      <c r="E25" s="31">
        <v>52428</v>
      </c>
      <c r="F25" s="28">
        <f t="shared" si="2"/>
        <v>46937</v>
      </c>
      <c r="G25" s="159">
        <v>0</v>
      </c>
      <c r="H25" s="30">
        <f t="shared" si="3"/>
        <v>0</v>
      </c>
      <c r="I25" s="160">
        <v>46937</v>
      </c>
      <c r="J25" s="32"/>
      <c r="K25" s="33"/>
      <c r="L25" s="18"/>
      <c r="M25" s="18"/>
      <c r="N25" s="14"/>
    </row>
    <row r="26" spans="1:14" ht="12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18"/>
      <c r="M26" s="18"/>
      <c r="N26" s="14"/>
    </row>
    <row r="27" spans="1:14" ht="48.75" customHeight="1">
      <c r="A27" s="261" t="s">
        <v>16</v>
      </c>
      <c r="B27" s="271" t="s">
        <v>71</v>
      </c>
      <c r="C27" s="272"/>
      <c r="D27" s="272"/>
      <c r="E27" s="273"/>
      <c r="F27" s="271" t="s">
        <v>72</v>
      </c>
      <c r="G27" s="272"/>
      <c r="H27" s="272"/>
      <c r="I27" s="273"/>
      <c r="J27" s="35"/>
      <c r="K27" s="33"/>
      <c r="L27" s="18"/>
      <c r="M27" s="18"/>
      <c r="N27" s="14"/>
    </row>
    <row r="28" spans="1:14" ht="49.5" customHeight="1" thickBot="1">
      <c r="A28" s="262"/>
      <c r="B28" s="230" t="s">
        <v>2</v>
      </c>
      <c r="C28" s="231" t="s">
        <v>3</v>
      </c>
      <c r="D28" s="231" t="s">
        <v>4</v>
      </c>
      <c r="E28" s="232" t="s">
        <v>5</v>
      </c>
      <c r="F28" s="230" t="s">
        <v>2</v>
      </c>
      <c r="G28" s="231" t="s">
        <v>3</v>
      </c>
      <c r="H28" s="231" t="s">
        <v>4</v>
      </c>
      <c r="I28" s="232" t="s">
        <v>5</v>
      </c>
      <c r="J28" s="11"/>
      <c r="K28" s="33"/>
      <c r="L28" s="18"/>
      <c r="M28" s="18"/>
      <c r="N28" s="14"/>
    </row>
    <row r="29" spans="1:14" ht="51.75" customHeight="1" thickTop="1">
      <c r="A29" s="12" t="s">
        <v>12</v>
      </c>
      <c r="B29" s="211">
        <f>C29+E29</f>
        <v>37574051</v>
      </c>
      <c r="C29" s="187">
        <f>C7+'Mar23'!C29</f>
        <v>37035089</v>
      </c>
      <c r="D29" s="188">
        <f>C29/B29</f>
        <v>0.985656004991317</v>
      </c>
      <c r="E29" s="212">
        <f>E7+'Mar23'!E29</f>
        <v>538962</v>
      </c>
      <c r="F29" s="211">
        <f>G29+I29</f>
        <v>36906079</v>
      </c>
      <c r="G29" s="187">
        <f>G7+'Mar23'!G29</f>
        <v>36196742</v>
      </c>
      <c r="H29" s="188">
        <f>G29/F29</f>
        <v>0.98077994142916125</v>
      </c>
      <c r="I29" s="212">
        <f>I7+'Mar23'!I29</f>
        <v>709337</v>
      </c>
      <c r="J29" s="13"/>
      <c r="M29" s="14"/>
      <c r="N29" s="14"/>
    </row>
    <row r="30" spans="1:14" ht="35.1" customHeight="1">
      <c r="A30" s="15" t="s">
        <v>6</v>
      </c>
      <c r="B30" s="194"/>
      <c r="C30" s="226"/>
      <c r="D30" s="227"/>
      <c r="E30" s="228"/>
      <c r="F30" s="194"/>
      <c r="G30" s="226"/>
      <c r="H30" s="227"/>
      <c r="I30" s="228"/>
      <c r="J30" s="16"/>
      <c r="M30" s="14"/>
      <c r="N30" s="14"/>
    </row>
    <row r="31" spans="1:14" ht="24.95" customHeight="1">
      <c r="A31" s="220" t="s">
        <v>73</v>
      </c>
      <c r="B31" s="194">
        <f t="shared" ref="B31:B43" si="4">C31+E31</f>
        <v>20113749</v>
      </c>
      <c r="C31" s="214">
        <f>C9+'Mar23'!C31</f>
        <v>20020627</v>
      </c>
      <c r="D31" s="196">
        <f t="shared" ref="D31:D47" si="5">C31/B31</f>
        <v>0.99537023157642068</v>
      </c>
      <c r="E31" s="215">
        <f>E9+'Mar23'!E31</f>
        <v>93122</v>
      </c>
      <c r="F31" s="194">
        <f t="shared" ref="F31:F37" si="6">G31+I31</f>
        <v>20279029</v>
      </c>
      <c r="G31" s="214">
        <f>G9+'Mar23'!G31</f>
        <v>20178489</v>
      </c>
      <c r="H31" s="196">
        <f t="shared" ref="H31:H47" si="7">G31/F31</f>
        <v>0.99504216893225017</v>
      </c>
      <c r="I31" s="215">
        <f>I9+'Mar23'!I31</f>
        <v>100540</v>
      </c>
      <c r="J31" s="13"/>
      <c r="M31" s="14"/>
      <c r="N31" s="14"/>
    </row>
    <row r="32" spans="1:14" ht="24.95" customHeight="1">
      <c r="A32" s="220" t="s">
        <v>74</v>
      </c>
      <c r="B32" s="194">
        <f t="shared" si="4"/>
        <v>3778525</v>
      </c>
      <c r="C32" s="214">
        <f>C10+'Mar23'!C32</f>
        <v>3748627</v>
      </c>
      <c r="D32" s="196">
        <f t="shared" si="5"/>
        <v>0.99208738859740242</v>
      </c>
      <c r="E32" s="215">
        <f>E10+'Mar23'!E32</f>
        <v>29898</v>
      </c>
      <c r="F32" s="194">
        <f t="shared" si="6"/>
        <v>3669399</v>
      </c>
      <c r="G32" s="214">
        <f>G10+'Mar23'!G32</f>
        <v>3642896</v>
      </c>
      <c r="H32" s="196">
        <f t="shared" si="7"/>
        <v>0.99277729132209391</v>
      </c>
      <c r="I32" s="215">
        <f>I10+'Mar23'!I32</f>
        <v>26503</v>
      </c>
      <c r="J32" s="13"/>
      <c r="K32" s="17"/>
      <c r="M32" s="14"/>
      <c r="N32" s="14"/>
    </row>
    <row r="33" spans="1:14" ht="24.95" customHeight="1">
      <c r="A33" s="220" t="s">
        <v>75</v>
      </c>
      <c r="B33" s="194">
        <f t="shared" si="4"/>
        <v>466399984</v>
      </c>
      <c r="C33" s="214">
        <f>C11+'Mar23'!C33</f>
        <v>462059793</v>
      </c>
      <c r="D33" s="196">
        <f t="shared" si="5"/>
        <v>0.9906942728368533</v>
      </c>
      <c r="E33" s="215">
        <f>E11+'Mar23'!E33</f>
        <v>4340191</v>
      </c>
      <c r="F33" s="194">
        <f t="shared" si="6"/>
        <v>472511916</v>
      </c>
      <c r="G33" s="214">
        <f>G11+'Mar23'!G33</f>
        <v>468296516</v>
      </c>
      <c r="H33" s="196">
        <f t="shared" si="7"/>
        <v>0.99107874350411096</v>
      </c>
      <c r="I33" s="215">
        <f>I11+'Mar23'!I33</f>
        <v>4215400</v>
      </c>
      <c r="J33" s="13"/>
      <c r="M33" s="14"/>
      <c r="N33" s="14"/>
    </row>
    <row r="34" spans="1:14" ht="24.95" customHeight="1">
      <c r="A34" s="71" t="s">
        <v>18</v>
      </c>
      <c r="B34" s="194">
        <f t="shared" si="4"/>
        <v>116671</v>
      </c>
      <c r="C34" s="214">
        <f>C12+'Mar23'!C34</f>
        <v>108866</v>
      </c>
      <c r="D34" s="196">
        <f t="shared" si="5"/>
        <v>0.93310248476485158</v>
      </c>
      <c r="E34" s="215">
        <f>E12+'Mar23'!E34</f>
        <v>7805</v>
      </c>
      <c r="F34" s="194">
        <f t="shared" si="6"/>
        <v>104879</v>
      </c>
      <c r="G34" s="214">
        <f>G12+'Mar23'!G34</f>
        <v>97588</v>
      </c>
      <c r="H34" s="196">
        <f t="shared" si="7"/>
        <v>0.93048179330466541</v>
      </c>
      <c r="I34" s="215">
        <f>I12+'Mar23'!I34</f>
        <v>7291</v>
      </c>
      <c r="J34" s="13"/>
      <c r="M34" s="14"/>
      <c r="N34" s="14"/>
    </row>
    <row r="35" spans="1:14" ht="24.95" customHeight="1">
      <c r="A35" s="220" t="s">
        <v>82</v>
      </c>
      <c r="B35" s="194">
        <f t="shared" si="4"/>
        <v>62146116</v>
      </c>
      <c r="C35" s="214">
        <f>C13+'Mar23'!C35</f>
        <v>59993805</v>
      </c>
      <c r="D35" s="196">
        <f t="shared" si="5"/>
        <v>0.96536692655096901</v>
      </c>
      <c r="E35" s="215">
        <f>E13+'Mar23'!E35</f>
        <v>2152311</v>
      </c>
      <c r="F35" s="194">
        <f t="shared" si="6"/>
        <v>46073724</v>
      </c>
      <c r="G35" s="214">
        <f>G13+'Mar23'!G35</f>
        <v>44424525</v>
      </c>
      <c r="H35" s="196">
        <f t="shared" si="7"/>
        <v>0.96420521597082098</v>
      </c>
      <c r="I35" s="215">
        <f>I13+'Mar23'!I35</f>
        <v>1649199</v>
      </c>
      <c r="J35" s="13"/>
      <c r="M35" s="14"/>
      <c r="N35" s="14"/>
    </row>
    <row r="36" spans="1:14" ht="24.95" customHeight="1">
      <c r="A36" s="220" t="s">
        <v>83</v>
      </c>
      <c r="B36" s="194">
        <f t="shared" si="4"/>
        <v>49249481</v>
      </c>
      <c r="C36" s="214">
        <f>C14+'Mar23'!C36</f>
        <v>48369881</v>
      </c>
      <c r="D36" s="196">
        <f t="shared" si="5"/>
        <v>0.98213991331197992</v>
      </c>
      <c r="E36" s="215">
        <f>E14+'Mar23'!E36</f>
        <v>879600</v>
      </c>
      <c r="F36" s="194">
        <f t="shared" si="6"/>
        <v>38418208</v>
      </c>
      <c r="G36" s="214">
        <f>G14+'Mar23'!G36</f>
        <v>37682198</v>
      </c>
      <c r="H36" s="196">
        <f t="shared" si="7"/>
        <v>0.98084215692725696</v>
      </c>
      <c r="I36" s="215">
        <f>I14+'Mar23'!I36</f>
        <v>736010</v>
      </c>
      <c r="J36" s="13"/>
      <c r="M36" s="14"/>
      <c r="N36" s="14"/>
    </row>
    <row r="37" spans="1:14" ht="35.1" customHeight="1">
      <c r="A37" s="221" t="s">
        <v>78</v>
      </c>
      <c r="B37" s="198">
        <f t="shared" si="4"/>
        <v>601804526</v>
      </c>
      <c r="C37" s="214">
        <f>C15+'Mar23'!C37</f>
        <v>594301599</v>
      </c>
      <c r="D37" s="199">
        <f t="shared" si="5"/>
        <v>0.98753261785870983</v>
      </c>
      <c r="E37" s="215">
        <f>SUM(E31:E36)</f>
        <v>7502927</v>
      </c>
      <c r="F37" s="198">
        <f t="shared" si="6"/>
        <v>581057155</v>
      </c>
      <c r="G37" s="214">
        <f>G15+'Mar23'!G37</f>
        <v>574322212</v>
      </c>
      <c r="H37" s="199">
        <f t="shared" si="7"/>
        <v>0.9884091557223833</v>
      </c>
      <c r="I37" s="215">
        <f>SUM(I31:I36)</f>
        <v>6734943</v>
      </c>
      <c r="J37" s="13"/>
      <c r="M37" s="14"/>
      <c r="N37" s="14"/>
    </row>
    <row r="38" spans="1:14" ht="35.1" customHeight="1">
      <c r="A38" s="21" t="s">
        <v>7</v>
      </c>
      <c r="B38" s="198">
        <f t="shared" si="4"/>
        <v>14271101</v>
      </c>
      <c r="C38" s="216">
        <f>C16+'Mar23'!C38</f>
        <v>13358104</v>
      </c>
      <c r="D38" s="199">
        <f t="shared" si="5"/>
        <v>0.93602476781574173</v>
      </c>
      <c r="E38" s="217">
        <f>E16+'Mar23'!E38</f>
        <v>912997</v>
      </c>
      <c r="F38" s="198">
        <f t="shared" ref="F38:F43" si="8">G38+I38</f>
        <v>12370055</v>
      </c>
      <c r="G38" s="216">
        <f>G16+'Mar23'!G38</f>
        <v>11363297</v>
      </c>
      <c r="H38" s="199">
        <f t="shared" si="7"/>
        <v>0.91861329638388833</v>
      </c>
      <c r="I38" s="217">
        <f>I16+'Mar23'!I38</f>
        <v>1006758</v>
      </c>
      <c r="J38" s="13"/>
      <c r="M38" s="14"/>
      <c r="N38" s="14"/>
    </row>
    <row r="39" spans="1:14" ht="35.1" customHeight="1">
      <c r="A39" s="22" t="s">
        <v>8</v>
      </c>
      <c r="B39" s="198">
        <f t="shared" si="4"/>
        <v>22397413</v>
      </c>
      <c r="C39" s="216">
        <f>C17+'Mar23'!C39</f>
        <v>18863061</v>
      </c>
      <c r="D39" s="199">
        <f t="shared" si="5"/>
        <v>0.84219820387292055</v>
      </c>
      <c r="E39" s="217">
        <f>E17+'Mar23'!E39</f>
        <v>3534352</v>
      </c>
      <c r="F39" s="198">
        <f t="shared" si="8"/>
        <v>23641261</v>
      </c>
      <c r="G39" s="216">
        <f>G17+'Mar23'!G39</f>
        <v>19907828</v>
      </c>
      <c r="H39" s="199">
        <f t="shared" si="7"/>
        <v>0.84207978584560272</v>
      </c>
      <c r="I39" s="217">
        <f>I17+'Mar23'!I39</f>
        <v>3733433</v>
      </c>
      <c r="J39" s="13"/>
      <c r="L39" s="178"/>
      <c r="M39" s="14"/>
      <c r="N39" s="14"/>
    </row>
    <row r="40" spans="1:14" ht="35.1" customHeight="1">
      <c r="A40" s="21" t="s">
        <v>9</v>
      </c>
      <c r="B40" s="198">
        <f t="shared" si="4"/>
        <v>102032429</v>
      </c>
      <c r="C40" s="216">
        <f>C18+'Mar23'!C40</f>
        <v>86453051</v>
      </c>
      <c r="D40" s="199">
        <f t="shared" si="5"/>
        <v>0.84730954508590595</v>
      </c>
      <c r="E40" s="217">
        <f>E18+'Mar23'!E40</f>
        <v>15579378</v>
      </c>
      <c r="F40" s="198">
        <f t="shared" si="8"/>
        <v>100111006</v>
      </c>
      <c r="G40" s="216">
        <f>G18+'Mar23'!G40</f>
        <v>84498248</v>
      </c>
      <c r="H40" s="199">
        <f t="shared" si="7"/>
        <v>0.84404553880918942</v>
      </c>
      <c r="I40" s="217">
        <f>I18+'Mar23'!I40</f>
        <v>15612758</v>
      </c>
      <c r="J40" s="13"/>
      <c r="M40" s="14"/>
      <c r="N40" s="14"/>
    </row>
    <row r="41" spans="1:14" ht="35.1" customHeight="1">
      <c r="A41" s="50" t="s">
        <v>20</v>
      </c>
      <c r="B41" s="53">
        <f t="shared" si="4"/>
        <v>1836040</v>
      </c>
      <c r="C41" s="51">
        <f>C19+'Mar23'!C41</f>
        <v>831894</v>
      </c>
      <c r="D41" s="55">
        <f t="shared" si="5"/>
        <v>0.45309143591642881</v>
      </c>
      <c r="E41" s="52">
        <f>E19+'Mar23'!E41</f>
        <v>1004146</v>
      </c>
      <c r="F41" s="53">
        <f t="shared" si="8"/>
        <v>0</v>
      </c>
      <c r="G41" s="51">
        <f>G19+'Mar23'!G41</f>
        <v>0</v>
      </c>
      <c r="H41" s="55">
        <v>0</v>
      </c>
      <c r="I41" s="52">
        <f>I19+'Mar23'!I41</f>
        <v>0</v>
      </c>
      <c r="J41" s="13"/>
      <c r="M41" s="14"/>
      <c r="N41" s="14"/>
    </row>
    <row r="42" spans="1:14" ht="35.1" customHeight="1">
      <c r="A42" s="50" t="s">
        <v>24</v>
      </c>
      <c r="B42" s="53">
        <f t="shared" si="4"/>
        <v>108292816</v>
      </c>
      <c r="C42" s="51">
        <f>C20+'Mar23'!C42</f>
        <v>93781387</v>
      </c>
      <c r="D42" s="55">
        <f t="shared" si="5"/>
        <v>0.86599823020577837</v>
      </c>
      <c r="E42" s="52">
        <f>E20+'Mar23'!E42</f>
        <v>14511429</v>
      </c>
      <c r="F42" s="53">
        <f t="shared" si="8"/>
        <v>0</v>
      </c>
      <c r="G42" s="51">
        <f>G20+'Mar23'!G42</f>
        <v>0</v>
      </c>
      <c r="H42" s="55">
        <v>0</v>
      </c>
      <c r="I42" s="52">
        <f>I20+'Mar23'!I42</f>
        <v>0</v>
      </c>
      <c r="J42" s="13"/>
      <c r="M42" s="14"/>
      <c r="N42" s="14"/>
    </row>
    <row r="43" spans="1:14" ht="35.1" customHeight="1">
      <c r="A43" s="21" t="s">
        <v>11</v>
      </c>
      <c r="B43" s="201">
        <f t="shared" si="4"/>
        <v>349698</v>
      </c>
      <c r="C43" s="216">
        <f>C21+'Mar23'!C43</f>
        <v>349698</v>
      </c>
      <c r="D43" s="199">
        <f t="shared" si="5"/>
        <v>1</v>
      </c>
      <c r="E43" s="217">
        <f>E21+'Mar23'!E43</f>
        <v>0</v>
      </c>
      <c r="F43" s="201">
        <f t="shared" si="8"/>
        <v>344260</v>
      </c>
      <c r="G43" s="216">
        <f>G21+'Mar23'!G43</f>
        <v>344260</v>
      </c>
      <c r="H43" s="199">
        <f t="shared" si="7"/>
        <v>1</v>
      </c>
      <c r="I43" s="217">
        <f>I21+'Mar23'!I43</f>
        <v>0</v>
      </c>
      <c r="J43" s="13"/>
      <c r="M43" s="14"/>
      <c r="N43" s="14"/>
    </row>
    <row r="44" spans="1:14" ht="35.1" customHeight="1">
      <c r="A44" s="24" t="s">
        <v>10</v>
      </c>
      <c r="B44" s="202">
        <f>SUM(C44+E44)</f>
        <v>888558074</v>
      </c>
      <c r="C44" s="218">
        <f>C22+'Mar23'!C44</f>
        <v>844973883</v>
      </c>
      <c r="D44" s="204">
        <f t="shared" si="5"/>
        <v>0.95094953017105777</v>
      </c>
      <c r="E44" s="219">
        <f>E22+'Mar23'!E44</f>
        <v>43584191</v>
      </c>
      <c r="F44" s="202">
        <f>SUM(G44+I44)</f>
        <v>754429816</v>
      </c>
      <c r="G44" s="218">
        <f>G22+'Mar23'!G44</f>
        <v>726632587</v>
      </c>
      <c r="H44" s="204">
        <f t="shared" si="7"/>
        <v>0.96315465214858365</v>
      </c>
      <c r="I44" s="219">
        <f>I22+'Mar23'!I44</f>
        <v>27797229</v>
      </c>
      <c r="J44" s="25"/>
      <c r="M44" s="14"/>
      <c r="N44" s="14"/>
    </row>
    <row r="45" spans="1:14" ht="35.1" customHeight="1">
      <c r="A45" s="56" t="s">
        <v>23</v>
      </c>
      <c r="B45" s="57">
        <f>B44-B41-B42</f>
        <v>778429218</v>
      </c>
      <c r="C45" s="58">
        <f>C44-C41-C42</f>
        <v>750360602</v>
      </c>
      <c r="D45" s="59">
        <f t="shared" si="5"/>
        <v>0.96394198039981582</v>
      </c>
      <c r="E45" s="147">
        <f>E44-E41-E42</f>
        <v>28068616</v>
      </c>
      <c r="F45" s="57">
        <f>F44-F41-F42</f>
        <v>754429816</v>
      </c>
      <c r="G45" s="58">
        <f>G44-G41-G42</f>
        <v>726632587</v>
      </c>
      <c r="H45" s="59">
        <f t="shared" si="7"/>
        <v>0.96315465214858365</v>
      </c>
      <c r="I45" s="147">
        <f>I44-I41-I42</f>
        <v>27797229</v>
      </c>
      <c r="J45" s="25"/>
      <c r="M45" s="14"/>
      <c r="N45" s="14"/>
    </row>
    <row r="46" spans="1:14" ht="35.1" customHeight="1">
      <c r="A46" s="157" t="s">
        <v>17</v>
      </c>
      <c r="B46" s="202">
        <f>B45-B40</f>
        <v>676396789</v>
      </c>
      <c r="C46" s="206">
        <f>C45-C40</f>
        <v>663907551</v>
      </c>
      <c r="D46" s="204">
        <f t="shared" si="5"/>
        <v>0.98153563381271458</v>
      </c>
      <c r="E46" s="207">
        <f>E45-E40</f>
        <v>12489238</v>
      </c>
      <c r="F46" s="202">
        <f>F45-F40</f>
        <v>654318810</v>
      </c>
      <c r="G46" s="206">
        <f>G45-G40</f>
        <v>642134339</v>
      </c>
      <c r="H46" s="204">
        <f t="shared" si="7"/>
        <v>0.98137838800629928</v>
      </c>
      <c r="I46" s="207">
        <f>I45-I40</f>
        <v>12184471</v>
      </c>
      <c r="J46" s="38"/>
      <c r="M46" s="14"/>
      <c r="N46" s="14"/>
    </row>
    <row r="47" spans="1:14" ht="35.1" customHeight="1">
      <c r="A47" s="27" t="s">
        <v>21</v>
      </c>
      <c r="B47" s="28">
        <f>C47+E47</f>
        <v>400749</v>
      </c>
      <c r="C47" s="29">
        <f>C25+'Mar23'!C47</f>
        <v>0</v>
      </c>
      <c r="D47" s="30">
        <f t="shared" si="5"/>
        <v>0</v>
      </c>
      <c r="E47" s="31">
        <f>E25+'Mar23'!E47</f>
        <v>400749</v>
      </c>
      <c r="F47" s="28">
        <f>G47+I47</f>
        <v>353102</v>
      </c>
      <c r="G47" s="29">
        <f>G25+'Mar23'!G47</f>
        <v>0</v>
      </c>
      <c r="H47" s="30">
        <f t="shared" si="7"/>
        <v>0</v>
      </c>
      <c r="I47" s="31">
        <f>I25+'Mar23'!I47</f>
        <v>353102</v>
      </c>
      <c r="J47" s="38"/>
      <c r="M47" s="14"/>
      <c r="N47" s="14"/>
    </row>
    <row r="48" spans="1:14" s="8" customFormat="1" ht="35.1" customHeight="1">
      <c r="A48" s="176" t="s">
        <v>22</v>
      </c>
      <c r="J48" s="177"/>
      <c r="K48" s="7"/>
      <c r="L48" s="7"/>
    </row>
    <row r="49" spans="1:14" ht="35.1" customHeight="1">
      <c r="A49" s="173" t="s">
        <v>25</v>
      </c>
      <c r="B49" s="162"/>
      <c r="C49" s="162"/>
      <c r="D49" s="163"/>
      <c r="E49" s="162"/>
      <c r="F49" s="162"/>
      <c r="G49" s="162"/>
      <c r="H49" s="163"/>
      <c r="I49" s="162"/>
      <c r="J49" s="42"/>
      <c r="M49" s="14"/>
      <c r="N49" s="14"/>
    </row>
    <row r="50" spans="1:14" ht="35.1" customHeight="1">
      <c r="A50" s="181" t="s">
        <v>19</v>
      </c>
      <c r="B50" s="182"/>
      <c r="C50" s="182"/>
      <c r="D50" s="182"/>
      <c r="E50" s="182"/>
      <c r="F50" s="182"/>
      <c r="G50" s="182"/>
      <c r="H50" s="182"/>
      <c r="I50" s="182"/>
      <c r="J50" s="42"/>
      <c r="M50" s="14"/>
      <c r="N50" s="14"/>
    </row>
    <row r="51" spans="1:14" ht="19.899999999999999" customHeight="1">
      <c r="A51" s="173" t="s">
        <v>88</v>
      </c>
      <c r="B51" s="41"/>
      <c r="C51" s="41"/>
      <c r="D51" s="44"/>
      <c r="E51" s="41"/>
      <c r="F51" s="41"/>
      <c r="G51" s="41"/>
      <c r="H51" s="44"/>
      <c r="I51" s="41"/>
      <c r="J51" s="41"/>
      <c r="M51" s="14"/>
      <c r="N51" s="14"/>
    </row>
    <row r="52" spans="1:14" ht="19.899999999999999" customHeight="1">
      <c r="B52" s="41"/>
      <c r="C52" s="41"/>
      <c r="D52" s="41"/>
      <c r="E52" s="41"/>
      <c r="F52" s="41"/>
      <c r="G52" s="41"/>
      <c r="H52" s="41"/>
      <c r="I52" s="41"/>
      <c r="J52" s="41"/>
      <c r="M52" s="14"/>
      <c r="N52" s="14"/>
    </row>
    <row r="53" spans="1:14" ht="19.899999999999999" customHeight="1">
      <c r="A53" s="173" t="s">
        <v>85</v>
      </c>
      <c r="B53" s="41"/>
      <c r="C53" s="41"/>
      <c r="D53" s="41"/>
      <c r="E53" s="41"/>
      <c r="F53" s="41"/>
      <c r="G53" s="41"/>
      <c r="H53" s="41"/>
      <c r="I53" s="41"/>
      <c r="J53" s="41"/>
      <c r="M53" s="14"/>
      <c r="N53" s="14"/>
    </row>
    <row r="54" spans="1:14" ht="19.899999999999999" customHeight="1">
      <c r="A54" s="258" t="s">
        <v>86</v>
      </c>
      <c r="B54" s="41"/>
      <c r="C54" s="41"/>
      <c r="D54" s="41"/>
      <c r="E54" s="41"/>
      <c r="F54" s="41"/>
      <c r="G54" s="41"/>
      <c r="H54" s="41"/>
      <c r="I54" s="41"/>
      <c r="J54" s="41"/>
      <c r="M54" s="14"/>
      <c r="N54" s="14"/>
    </row>
    <row r="55" spans="1:14" ht="19.899999999999999" customHeight="1">
      <c r="A55" s="258" t="s">
        <v>87</v>
      </c>
      <c r="B55" s="41"/>
      <c r="C55" s="41"/>
      <c r="D55" s="41"/>
      <c r="E55" s="41"/>
      <c r="F55" s="41"/>
      <c r="G55" s="41"/>
      <c r="H55" s="41"/>
      <c r="I55" s="41"/>
      <c r="J55" s="41"/>
      <c r="M55" s="14"/>
      <c r="N55" s="14"/>
    </row>
    <row r="56" spans="1:14">
      <c r="B56" s="41"/>
      <c r="C56" s="41"/>
      <c r="D56" s="41"/>
      <c r="E56" s="41"/>
      <c r="F56" s="41"/>
      <c r="G56" s="41"/>
      <c r="H56" s="41"/>
      <c r="I56" s="41"/>
      <c r="J56" s="41"/>
      <c r="M56" s="14"/>
      <c r="N56" s="14"/>
    </row>
    <row r="57" spans="1:14">
      <c r="B57" s="41"/>
      <c r="C57" s="41"/>
      <c r="D57" s="41"/>
      <c r="E57" s="41"/>
      <c r="F57" s="41"/>
      <c r="G57" s="41"/>
      <c r="H57" s="41"/>
      <c r="I57" s="41"/>
      <c r="J57" s="41"/>
      <c r="M57" s="14"/>
      <c r="N57" s="14"/>
    </row>
    <row r="58" spans="1:14">
      <c r="B58" s="41"/>
      <c r="C58" s="41"/>
      <c r="D58" s="41"/>
      <c r="E58" s="41"/>
      <c r="F58" s="41"/>
      <c r="G58" s="41"/>
      <c r="H58" s="41"/>
      <c r="I58" s="41"/>
      <c r="J58" s="41"/>
      <c r="M58" s="14"/>
      <c r="N58" s="14"/>
    </row>
    <row r="59" spans="1:14">
      <c r="B59" s="43"/>
      <c r="C59" s="43"/>
      <c r="D59" s="43"/>
      <c r="E59" s="43"/>
      <c r="F59" s="43"/>
      <c r="G59" s="43"/>
      <c r="H59" s="43"/>
      <c r="I59" s="43"/>
      <c r="J59" s="43"/>
    </row>
    <row r="60" spans="1:14">
      <c r="B60" s="46"/>
      <c r="C60" s="46"/>
      <c r="D60" s="45"/>
      <c r="E60" s="46"/>
      <c r="F60" s="46"/>
      <c r="G60" s="46"/>
      <c r="H60" s="45"/>
      <c r="I60" s="46"/>
      <c r="J60" s="46"/>
    </row>
    <row r="61" spans="1:14">
      <c r="B61"/>
      <c r="C61"/>
      <c r="D61"/>
      <c r="E61"/>
      <c r="F61"/>
      <c r="G61"/>
      <c r="H61"/>
      <c r="I61"/>
      <c r="J61"/>
    </row>
    <row r="62" spans="1:14">
      <c r="B62"/>
      <c r="C62"/>
      <c r="D62"/>
      <c r="E62"/>
      <c r="F62"/>
      <c r="G62"/>
      <c r="H62"/>
      <c r="I62"/>
      <c r="J62"/>
    </row>
    <row r="63" spans="1:14">
      <c r="A63" s="167"/>
      <c r="B63" s="47"/>
      <c r="C63" s="47"/>
      <c r="D63" s="47"/>
      <c r="E63" s="47"/>
      <c r="F63" s="47"/>
      <c r="G63" s="47"/>
      <c r="H63" s="47"/>
      <c r="I63" s="47"/>
      <c r="J63" s="47"/>
    </row>
    <row r="64" spans="1:14">
      <c r="A64" s="167"/>
      <c r="B64" s="47"/>
      <c r="C64" s="47"/>
      <c r="D64" s="40"/>
      <c r="E64" s="47"/>
      <c r="F64" s="47"/>
      <c r="G64" s="47"/>
      <c r="H64" s="40"/>
      <c r="I64" s="47"/>
      <c r="J64" s="47"/>
    </row>
    <row r="65" spans="1:256">
      <c r="A65" s="170"/>
      <c r="B65" s="47"/>
      <c r="C65" s="47"/>
      <c r="D65" s="47"/>
      <c r="E65" s="47"/>
      <c r="F65" s="47"/>
      <c r="G65" s="47"/>
      <c r="H65" s="47"/>
      <c r="I65" s="47"/>
      <c r="J65" s="47"/>
    </row>
    <row r="66" spans="1:256" s="1" customFormat="1">
      <c r="A66" s="167"/>
      <c r="B66" s="47"/>
      <c r="C66" s="47"/>
      <c r="D66" s="47"/>
      <c r="E66" s="47"/>
      <c r="F66" s="47"/>
      <c r="G66" s="47"/>
      <c r="H66" s="47"/>
      <c r="I66" s="47"/>
      <c r="J66" s="47"/>
      <c r="L66" s="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1" customFormat="1">
      <c r="A67" s="167"/>
      <c r="B67" s="47"/>
      <c r="C67" s="47"/>
      <c r="D67" s="40"/>
      <c r="E67" s="47"/>
      <c r="F67" s="47"/>
      <c r="G67" s="47"/>
      <c r="H67" s="40"/>
      <c r="I67" s="47"/>
      <c r="J67" s="47"/>
      <c r="L67" s="6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1" customFormat="1">
      <c r="A68" s="167"/>
      <c r="B68" s="47"/>
      <c r="C68" s="47"/>
      <c r="D68" s="40"/>
      <c r="E68" s="47"/>
      <c r="F68" s="47"/>
      <c r="G68" s="47"/>
      <c r="H68" s="40"/>
      <c r="I68" s="47"/>
      <c r="J68" s="47"/>
      <c r="L68" s="6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" customFormat="1">
      <c r="A69" s="167"/>
      <c r="B69" s="47"/>
      <c r="C69" s="47"/>
      <c r="D69" s="40"/>
      <c r="E69" s="47"/>
      <c r="F69" s="47"/>
      <c r="G69" s="47"/>
      <c r="H69" s="40"/>
      <c r="I69" s="47"/>
      <c r="J69" s="47"/>
      <c r="L69" s="6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1" customFormat="1">
      <c r="A70" s="167"/>
      <c r="B70" s="47"/>
      <c r="C70" s="47"/>
      <c r="D70" s="40"/>
      <c r="E70" s="47"/>
      <c r="F70" s="47"/>
      <c r="G70" s="47"/>
      <c r="H70" s="40"/>
      <c r="I70" s="47"/>
      <c r="J70" s="47"/>
      <c r="L70" s="6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1" customFormat="1">
      <c r="A71" s="167"/>
      <c r="B71" s="47"/>
      <c r="C71" s="47"/>
      <c r="D71" s="40"/>
      <c r="E71" s="47"/>
      <c r="F71" s="47"/>
      <c r="G71" s="47"/>
      <c r="H71" s="40"/>
      <c r="I71" s="47"/>
      <c r="J71" s="47"/>
      <c r="L71" s="6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" customFormat="1">
      <c r="A72" s="170"/>
      <c r="B72" s="47"/>
      <c r="C72" s="47"/>
      <c r="D72" s="40"/>
      <c r="E72" s="47"/>
      <c r="F72" s="47"/>
      <c r="G72" s="47"/>
      <c r="H72" s="40"/>
      <c r="I72" s="47"/>
      <c r="J72" s="47"/>
      <c r="L72" s="6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1" customFormat="1">
      <c r="A73" s="167"/>
      <c r="B73" s="47"/>
      <c r="C73" s="47"/>
      <c r="D73" s="40"/>
      <c r="E73" s="47"/>
      <c r="F73" s="47"/>
      <c r="G73" s="47"/>
      <c r="H73" s="40"/>
      <c r="I73" s="47"/>
      <c r="J73" s="47"/>
      <c r="L73" s="6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1" customFormat="1">
      <c r="A74" s="170"/>
      <c r="B74" s="47"/>
      <c r="C74" s="47"/>
      <c r="D74" s="40"/>
      <c r="E74" s="47"/>
      <c r="F74" s="47"/>
      <c r="G74" s="47"/>
      <c r="H74" s="40"/>
      <c r="I74" s="47"/>
      <c r="J74" s="47"/>
      <c r="L74" s="6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1" customFormat="1">
      <c r="A75" s="167"/>
      <c r="B75" s="47"/>
      <c r="C75" s="47"/>
      <c r="D75" s="40"/>
      <c r="E75" s="47"/>
      <c r="F75" s="47"/>
      <c r="G75" s="47"/>
      <c r="H75" s="40"/>
      <c r="I75" s="47"/>
      <c r="J75" s="47"/>
      <c r="L75" s="6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1" customFormat="1">
      <c r="A76" s="167"/>
      <c r="B76" s="47"/>
      <c r="C76" s="47"/>
      <c r="D76" s="40"/>
      <c r="E76" s="47"/>
      <c r="F76" s="47"/>
      <c r="G76" s="47"/>
      <c r="H76" s="40"/>
      <c r="I76" s="47"/>
      <c r="J76" s="47"/>
      <c r="L76" s="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1" customFormat="1">
      <c r="A77" s="167"/>
      <c r="B77" s="47"/>
      <c r="C77" s="47"/>
      <c r="D77" s="40"/>
      <c r="E77" s="47"/>
      <c r="F77" s="47"/>
      <c r="G77" s="47"/>
      <c r="H77" s="40"/>
      <c r="I77" s="47"/>
      <c r="J77" s="47"/>
      <c r="L77" s="6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1" customFormat="1">
      <c r="A78" s="170"/>
      <c r="B78" s="47"/>
      <c r="C78" s="47"/>
      <c r="D78" s="40"/>
      <c r="E78" s="47"/>
      <c r="F78" s="47"/>
      <c r="G78" s="47"/>
      <c r="H78" s="40"/>
      <c r="I78" s="47"/>
      <c r="J78" s="47"/>
      <c r="L78" s="6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" customFormat="1">
      <c r="A79" s="167"/>
      <c r="B79" s="47"/>
      <c r="C79" s="47"/>
      <c r="D79" s="40"/>
      <c r="E79" s="47"/>
      <c r="F79" s="47"/>
      <c r="G79" s="47"/>
      <c r="H79" s="40"/>
      <c r="I79" s="47"/>
      <c r="J79" s="47"/>
      <c r="L79" s="6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1" customFormat="1">
      <c r="A80" s="170"/>
      <c r="B80" s="47"/>
      <c r="C80" s="47"/>
      <c r="D80" s="40"/>
      <c r="E80" s="47"/>
      <c r="F80" s="47"/>
      <c r="G80" s="47"/>
      <c r="H80" s="40"/>
      <c r="I80" s="47"/>
      <c r="J80" s="47"/>
      <c r="L80" s="6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1" customFormat="1">
      <c r="A81" s="167"/>
      <c r="B81" s="48"/>
      <c r="C81" s="48"/>
      <c r="D81" s="48"/>
      <c r="E81" s="48"/>
      <c r="F81" s="48"/>
      <c r="G81" s="48"/>
      <c r="H81" s="48"/>
      <c r="I81" s="48"/>
      <c r="J81" s="48"/>
      <c r="L81" s="6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1" customFormat="1">
      <c r="A82" s="167"/>
      <c r="B82" s="41"/>
      <c r="C82" s="41"/>
      <c r="D82" s="41"/>
      <c r="E82" s="41"/>
      <c r="F82" s="41"/>
      <c r="G82" s="41"/>
      <c r="H82" s="41"/>
      <c r="I82" s="41"/>
      <c r="J82" s="41"/>
      <c r="L82" s="6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1" customFormat="1">
      <c r="A83" s="165"/>
      <c r="B83" s="43"/>
      <c r="C83" s="43"/>
      <c r="D83" s="43"/>
      <c r="E83" s="43"/>
      <c r="F83" s="43"/>
      <c r="G83" s="43"/>
      <c r="H83" s="43"/>
      <c r="I83" s="43"/>
      <c r="J83" s="43"/>
      <c r="L83" s="6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1" customFormat="1">
      <c r="A84" s="165"/>
      <c r="B84" s="43"/>
      <c r="C84" s="43"/>
      <c r="D84" s="43"/>
      <c r="E84" s="43"/>
      <c r="F84" s="43"/>
      <c r="G84" s="43"/>
      <c r="H84" s="43"/>
      <c r="I84" s="43"/>
      <c r="J84" s="43"/>
      <c r="L84" s="6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1" customFormat="1">
      <c r="A85" s="165"/>
      <c r="B85" s="43"/>
      <c r="C85" s="43"/>
      <c r="D85" s="43"/>
      <c r="E85" s="43"/>
      <c r="F85" s="43"/>
      <c r="G85" s="43"/>
      <c r="H85" s="43"/>
      <c r="I85" s="43"/>
      <c r="J85" s="43"/>
      <c r="L85" s="6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1" customFormat="1">
      <c r="A86" s="172"/>
      <c r="B86" s="43"/>
      <c r="C86" s="43"/>
      <c r="D86" s="43"/>
      <c r="E86" s="43"/>
      <c r="F86" s="43"/>
      <c r="G86" s="43"/>
      <c r="H86" s="43"/>
      <c r="I86" s="43"/>
      <c r="J86" s="43"/>
      <c r="L86" s="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1" customFormat="1">
      <c r="A87" s="165"/>
      <c r="B87" s="43"/>
      <c r="C87" s="43"/>
      <c r="D87" s="43"/>
      <c r="E87" s="43"/>
      <c r="F87" s="43"/>
      <c r="G87" s="43"/>
      <c r="H87" s="43"/>
      <c r="I87" s="43"/>
      <c r="J87" s="43"/>
      <c r="L87" s="6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1" customFormat="1">
      <c r="A88" s="172"/>
      <c r="B88" s="43"/>
      <c r="C88" s="43"/>
      <c r="D88" s="43"/>
      <c r="E88" s="43"/>
      <c r="F88" s="43"/>
      <c r="G88" s="43"/>
      <c r="H88" s="43"/>
      <c r="I88" s="43"/>
      <c r="J88" s="43"/>
      <c r="L88" s="6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1" customFormat="1">
      <c r="A89" s="165"/>
      <c r="B89" s="43"/>
      <c r="C89" s="43"/>
      <c r="D89" s="43"/>
      <c r="E89" s="43"/>
      <c r="F89" s="43"/>
      <c r="G89" s="43"/>
      <c r="H89" s="43"/>
      <c r="I89" s="43"/>
      <c r="J89" s="43"/>
      <c r="L89" s="6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1" customFormat="1">
      <c r="A90" s="165"/>
      <c r="B90" s="43"/>
      <c r="C90" s="43"/>
      <c r="D90" s="43"/>
      <c r="E90" s="43"/>
      <c r="F90" s="43"/>
      <c r="G90" s="43"/>
      <c r="H90" s="43"/>
      <c r="I90" s="43"/>
      <c r="J90" s="43"/>
      <c r="L90" s="6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1" customFormat="1">
      <c r="A91" s="165"/>
      <c r="B91" s="43"/>
      <c r="C91" s="43"/>
      <c r="D91" s="43"/>
      <c r="E91" s="43"/>
      <c r="F91" s="43"/>
      <c r="G91" s="43"/>
      <c r="H91" s="43"/>
      <c r="I91" s="43"/>
      <c r="J91" s="43"/>
      <c r="L91" s="6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1" customFormat="1">
      <c r="A92" s="165"/>
      <c r="B92" s="43"/>
      <c r="C92" s="43"/>
      <c r="D92" s="43"/>
      <c r="E92" s="43"/>
      <c r="F92" s="43"/>
      <c r="G92" s="43"/>
      <c r="H92" s="43"/>
      <c r="I92" s="43"/>
      <c r="J92" s="43"/>
      <c r="L92" s="6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1" customFormat="1">
      <c r="A93" s="165"/>
      <c r="B93" s="43"/>
      <c r="C93" s="43"/>
      <c r="D93" s="43"/>
      <c r="E93" s="43"/>
      <c r="F93" s="43"/>
      <c r="G93" s="43"/>
      <c r="H93" s="43"/>
      <c r="I93" s="43"/>
      <c r="J93" s="43"/>
      <c r="L93" s="6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1" customFormat="1">
      <c r="A94" s="165"/>
      <c r="B94" s="43"/>
      <c r="C94" s="43"/>
      <c r="D94" s="43"/>
      <c r="E94" s="43"/>
      <c r="F94" s="43"/>
      <c r="G94" s="43"/>
      <c r="H94" s="43"/>
      <c r="I94" s="43"/>
      <c r="J94" s="43"/>
      <c r="L94" s="6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1" customFormat="1">
      <c r="A95" s="165"/>
      <c r="B95" s="43"/>
      <c r="C95" s="43"/>
      <c r="D95" s="43"/>
      <c r="E95" s="43"/>
      <c r="F95" s="43"/>
      <c r="G95" s="43"/>
      <c r="H95" s="43"/>
      <c r="I95" s="43"/>
      <c r="J95" s="43"/>
      <c r="L95" s="6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1" customFormat="1">
      <c r="A96" s="165"/>
      <c r="B96" s="43"/>
      <c r="C96" s="43"/>
      <c r="D96" s="43"/>
      <c r="E96" s="43"/>
      <c r="F96" s="43"/>
      <c r="G96" s="43"/>
      <c r="H96" s="43"/>
      <c r="I96" s="43"/>
      <c r="J96" s="43"/>
      <c r="L96" s="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</sheetData>
  <mergeCells count="9">
    <mergeCell ref="A27:A28"/>
    <mergeCell ref="B27:E27"/>
    <mergeCell ref="F27:I27"/>
    <mergeCell ref="A1:I1"/>
    <mergeCell ref="A2:I2"/>
    <mergeCell ref="A3:I3"/>
    <mergeCell ref="A5:A6"/>
    <mergeCell ref="B5:E5"/>
    <mergeCell ref="F5:I5"/>
  </mergeCells>
  <pageMargins left="0.75" right="0.75" top="1" bottom="1" header="0.5" footer="0.5"/>
  <pageSetup scale="38" orientation="portrait" r:id="rId1"/>
  <headerFooter alignWithMargins="0"/>
  <ignoredErrors>
    <ignoredError sqref="D45:D46 H45:H4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9DC5F-4B28-4EF4-AF34-1C3F4F625632}">
  <sheetPr>
    <pageSetUpPr fitToPage="1"/>
  </sheetPr>
  <dimension ref="A1:IV96"/>
  <sheetViews>
    <sheetView zoomScale="70" zoomScaleNormal="70" workbookViewId="0">
      <selection sqref="A1:I1"/>
    </sheetView>
  </sheetViews>
  <sheetFormatPr defaultColWidth="12.5703125" defaultRowHeight="15.75"/>
  <cols>
    <col min="1" max="1" width="56.7109375" style="149" customWidth="1"/>
    <col min="2" max="2" width="19.7109375" style="39" bestFit="1" customWidth="1"/>
    <col min="3" max="3" width="19.140625" style="39" bestFit="1" customWidth="1"/>
    <col min="4" max="4" width="11.140625" style="39" bestFit="1" customWidth="1"/>
    <col min="5" max="5" width="20.7109375" style="39" bestFit="1" customWidth="1"/>
    <col min="6" max="6" width="19.7109375" style="39" bestFit="1" customWidth="1"/>
    <col min="7" max="7" width="19.140625" style="39" bestFit="1" customWidth="1"/>
    <col min="8" max="8" width="11.140625" style="39" bestFit="1" customWidth="1"/>
    <col min="9" max="9" width="20.7109375" style="39" bestFit="1" customWidth="1"/>
    <col min="10" max="10" width="4.7109375" style="39" hidden="1" customWidth="1"/>
    <col min="11" max="11" width="14.140625" style="1" customWidth="1"/>
    <col min="12" max="12" width="20.5703125" style="6" customWidth="1"/>
    <col min="13" max="13" width="13.85546875" customWidth="1"/>
    <col min="14" max="14" width="15.140625" customWidth="1"/>
    <col min="15" max="16" width="13.85546875" customWidth="1"/>
  </cols>
  <sheetData>
    <row r="1" spans="1:256" ht="38.25" customHeight="1">
      <c r="A1" s="274" t="s">
        <v>15</v>
      </c>
      <c r="B1" s="274"/>
      <c r="C1" s="274"/>
      <c r="D1" s="274"/>
      <c r="E1" s="274"/>
      <c r="F1" s="274"/>
      <c r="G1" s="274"/>
      <c r="H1" s="274"/>
      <c r="I1" s="274"/>
      <c r="J1" s="67"/>
      <c r="L1" s="2"/>
      <c r="M1" s="3"/>
      <c r="N1" s="3"/>
      <c r="O1" s="3"/>
      <c r="P1" s="3"/>
    </row>
    <row r="2" spans="1:256" ht="38.25" customHeight="1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67"/>
      <c r="L2" s="2"/>
      <c r="M2" s="3"/>
      <c r="N2" s="3"/>
      <c r="O2" s="3"/>
      <c r="P2" s="3"/>
    </row>
    <row r="3" spans="1:256" ht="37.5" customHeight="1">
      <c r="A3" s="275">
        <v>45047</v>
      </c>
      <c r="B3" s="275"/>
      <c r="C3" s="275"/>
      <c r="D3" s="275"/>
      <c r="E3" s="275"/>
      <c r="F3" s="275"/>
      <c r="G3" s="275"/>
      <c r="H3" s="275"/>
      <c r="I3" s="275"/>
      <c r="J3" s="68"/>
      <c r="L3" s="2"/>
      <c r="M3" s="3"/>
      <c r="N3" s="3"/>
      <c r="O3" s="3"/>
      <c r="P3" s="3"/>
    </row>
    <row r="4" spans="1:256" ht="21.75" customHeight="1">
      <c r="A4" s="150" t="s">
        <v>1</v>
      </c>
      <c r="B4" s="4"/>
      <c r="C4" s="5"/>
      <c r="D4" s="5"/>
      <c r="E4" s="5"/>
      <c r="F4" s="4"/>
      <c r="G4" s="5"/>
      <c r="H4" s="5"/>
      <c r="I4" s="5"/>
      <c r="J4" s="5"/>
      <c r="L4" s="2"/>
      <c r="M4" s="3"/>
      <c r="N4" s="3"/>
      <c r="O4" s="3"/>
      <c r="P4" s="3"/>
    </row>
    <row r="5" spans="1:256" s="8" customFormat="1" ht="35.1" customHeight="1">
      <c r="A5" s="261" t="s">
        <v>16</v>
      </c>
      <c r="B5" s="276" t="s">
        <v>65</v>
      </c>
      <c r="C5" s="277"/>
      <c r="D5" s="277"/>
      <c r="E5" s="278"/>
      <c r="F5" s="276" t="s">
        <v>66</v>
      </c>
      <c r="G5" s="277"/>
      <c r="H5" s="277"/>
      <c r="I5" s="278"/>
      <c r="J5" s="9"/>
      <c r="K5" s="10"/>
      <c r="L5" s="7"/>
    </row>
    <row r="6" spans="1:256" s="8" customFormat="1" ht="49.5" customHeight="1" thickBot="1">
      <c r="A6" s="262"/>
      <c r="B6" s="222" t="s">
        <v>2</v>
      </c>
      <c r="C6" s="223" t="s">
        <v>3</v>
      </c>
      <c r="D6" s="223" t="s">
        <v>4</v>
      </c>
      <c r="E6" s="224" t="s">
        <v>5</v>
      </c>
      <c r="F6" s="222" t="s">
        <v>2</v>
      </c>
      <c r="G6" s="223" t="s">
        <v>3</v>
      </c>
      <c r="H6" s="223" t="s">
        <v>4</v>
      </c>
      <c r="I6" s="224" t="s">
        <v>5</v>
      </c>
      <c r="J6" s="11"/>
      <c r="K6" s="10"/>
      <c r="L6" s="7"/>
    </row>
    <row r="7" spans="1:256" ht="53.25" customHeight="1" thickTop="1">
      <c r="A7" s="12" t="s">
        <v>12</v>
      </c>
      <c r="B7" s="186">
        <f>C7+E7</f>
        <v>6053111</v>
      </c>
      <c r="C7" s="187">
        <v>5985748</v>
      </c>
      <c r="D7" s="188">
        <f>C7/B7</f>
        <v>0.98887134235602159</v>
      </c>
      <c r="E7" s="189">
        <v>67363</v>
      </c>
      <c r="F7" s="186">
        <f>G7+I7</f>
        <v>6565681</v>
      </c>
      <c r="G7" s="187">
        <v>6478690</v>
      </c>
      <c r="H7" s="188">
        <f>G7/F7</f>
        <v>0.98675065084642399</v>
      </c>
      <c r="I7" s="189">
        <v>86991</v>
      </c>
      <c r="J7" s="13"/>
      <c r="M7" s="14"/>
      <c r="N7" s="14"/>
    </row>
    <row r="8" spans="1:256" ht="35.1" customHeight="1">
      <c r="A8" s="15" t="s">
        <v>6</v>
      </c>
      <c r="B8" s="225"/>
      <c r="C8" s="226"/>
      <c r="D8" s="227"/>
      <c r="E8" s="228"/>
      <c r="F8" s="190"/>
      <c r="G8" s="191"/>
      <c r="H8" s="192"/>
      <c r="I8" s="193"/>
      <c r="J8" s="16"/>
      <c r="M8" s="14"/>
      <c r="N8" s="14"/>
    </row>
    <row r="9" spans="1:256" ht="24.95" customHeight="1">
      <c r="A9" s="220" t="s">
        <v>73</v>
      </c>
      <c r="B9" s="194">
        <f t="shared" ref="B9:B25" si="0">C9+E9</f>
        <v>2885794</v>
      </c>
      <c r="C9" s="195">
        <v>2870888</v>
      </c>
      <c r="D9" s="196">
        <f t="shared" ref="D9:D25" si="1">C9/B9</f>
        <v>0.99483469714054429</v>
      </c>
      <c r="E9" s="197">
        <v>14906</v>
      </c>
      <c r="F9" s="194">
        <f t="shared" ref="F9:F25" si="2">G9+I9</f>
        <v>2904341</v>
      </c>
      <c r="G9" s="195">
        <v>2889964</v>
      </c>
      <c r="H9" s="196">
        <f t="shared" ref="H9:H25" si="3">G9/F9</f>
        <v>0.99504982369494488</v>
      </c>
      <c r="I9" s="197">
        <v>14377</v>
      </c>
      <c r="J9" s="13"/>
      <c r="M9" s="14"/>
      <c r="N9" s="14"/>
    </row>
    <row r="10" spans="1:256" ht="24.95" customHeight="1">
      <c r="A10" s="220" t="s">
        <v>74</v>
      </c>
      <c r="B10" s="194">
        <f t="shared" si="0"/>
        <v>529494</v>
      </c>
      <c r="C10" s="195">
        <v>525436</v>
      </c>
      <c r="D10" s="196">
        <f t="shared" si="1"/>
        <v>0.99233607935122969</v>
      </c>
      <c r="E10" s="197">
        <v>4058</v>
      </c>
      <c r="F10" s="194">
        <f t="shared" si="2"/>
        <v>516564</v>
      </c>
      <c r="G10" s="195">
        <v>512804</v>
      </c>
      <c r="H10" s="196">
        <f t="shared" si="3"/>
        <v>0.99272113426409891</v>
      </c>
      <c r="I10" s="197">
        <v>3760</v>
      </c>
      <c r="J10" s="13"/>
      <c r="K10" s="17"/>
      <c r="M10" s="14"/>
      <c r="N10" s="14"/>
    </row>
    <row r="11" spans="1:256" ht="24.95" customHeight="1">
      <c r="A11" s="220" t="s">
        <v>75</v>
      </c>
      <c r="B11" s="194">
        <f t="shared" si="0"/>
        <v>66050429</v>
      </c>
      <c r="C11" s="195">
        <v>65445867</v>
      </c>
      <c r="D11" s="196">
        <f t="shared" si="1"/>
        <v>0.99084696331041244</v>
      </c>
      <c r="E11" s="197">
        <v>604562</v>
      </c>
      <c r="F11" s="194">
        <f t="shared" si="2"/>
        <v>67072529</v>
      </c>
      <c r="G11" s="195">
        <v>66493757</v>
      </c>
      <c r="H11" s="196">
        <f t="shared" si="3"/>
        <v>0.99137095307678047</v>
      </c>
      <c r="I11" s="197">
        <v>578772</v>
      </c>
      <c r="J11" s="13"/>
      <c r="L11" s="18"/>
      <c r="M11" s="14"/>
      <c r="N11" s="14"/>
      <c r="IV11" s="19">
        <f>+I11-E11</f>
        <v>-25790</v>
      </c>
    </row>
    <row r="12" spans="1:256" ht="24.95" customHeight="1">
      <c r="A12" s="71" t="s">
        <v>18</v>
      </c>
      <c r="B12" s="194">
        <f t="shared" si="0"/>
        <v>15971</v>
      </c>
      <c r="C12" s="195">
        <v>14905</v>
      </c>
      <c r="D12" s="196">
        <f t="shared" si="1"/>
        <v>0.93325402291653625</v>
      </c>
      <c r="E12" s="197">
        <v>1066</v>
      </c>
      <c r="F12" s="194">
        <f t="shared" si="2"/>
        <v>14469</v>
      </c>
      <c r="G12" s="195">
        <v>13442</v>
      </c>
      <c r="H12" s="196">
        <f t="shared" si="3"/>
        <v>0.92902066486972146</v>
      </c>
      <c r="I12" s="197">
        <v>1027</v>
      </c>
      <c r="J12" s="13"/>
      <c r="K12" s="20"/>
      <c r="M12" s="14"/>
      <c r="N12" s="14"/>
    </row>
    <row r="13" spans="1:256" ht="24.95" customHeight="1">
      <c r="A13" s="220" t="s">
        <v>76</v>
      </c>
      <c r="B13" s="194">
        <f t="shared" si="0"/>
        <v>213645</v>
      </c>
      <c r="C13" s="195">
        <v>172675</v>
      </c>
      <c r="D13" s="196">
        <f t="shared" si="1"/>
        <v>0.80823328418638396</v>
      </c>
      <c r="E13" s="197">
        <v>40970</v>
      </c>
      <c r="F13" s="194">
        <f t="shared" si="2"/>
        <v>7655825</v>
      </c>
      <c r="G13" s="195">
        <v>7380199</v>
      </c>
      <c r="H13" s="196">
        <f t="shared" si="3"/>
        <v>0.96399787090222155</v>
      </c>
      <c r="I13" s="197">
        <v>275626</v>
      </c>
      <c r="J13" s="13"/>
      <c r="M13" s="14"/>
      <c r="N13" s="14"/>
    </row>
    <row r="14" spans="1:256" ht="24.95" customHeight="1">
      <c r="A14" s="220" t="s">
        <v>77</v>
      </c>
      <c r="B14" s="194">
        <f t="shared" si="0"/>
        <v>147023</v>
      </c>
      <c r="C14" s="195">
        <v>120028</v>
      </c>
      <c r="D14" s="196">
        <f t="shared" si="1"/>
        <v>0.81638927242676318</v>
      </c>
      <c r="E14" s="197">
        <v>26995</v>
      </c>
      <c r="F14" s="194">
        <f t="shared" si="2"/>
        <v>6468360</v>
      </c>
      <c r="G14" s="195">
        <v>6345437</v>
      </c>
      <c r="H14" s="196">
        <f t="shared" si="3"/>
        <v>0.980996264895584</v>
      </c>
      <c r="I14" s="197">
        <v>122923</v>
      </c>
      <c r="J14" s="13"/>
      <c r="L14" s="18"/>
      <c r="M14" s="14"/>
      <c r="N14" s="14"/>
      <c r="IV14" s="19">
        <f>+I14-E14</f>
        <v>95928</v>
      </c>
    </row>
    <row r="15" spans="1:256" ht="35.1" customHeight="1">
      <c r="A15" s="221" t="s">
        <v>78</v>
      </c>
      <c r="B15" s="198">
        <f t="shared" si="0"/>
        <v>69842356</v>
      </c>
      <c r="C15" s="187">
        <v>69149799</v>
      </c>
      <c r="D15" s="199">
        <f t="shared" si="1"/>
        <v>0.99008399716641859</v>
      </c>
      <c r="E15" s="200">
        <v>692557</v>
      </c>
      <c r="F15" s="198">
        <f t="shared" si="2"/>
        <v>84632088</v>
      </c>
      <c r="G15" s="187">
        <v>83635603</v>
      </c>
      <c r="H15" s="199">
        <f t="shared" si="3"/>
        <v>0.98822568338382477</v>
      </c>
      <c r="I15" s="200">
        <v>996485</v>
      </c>
      <c r="J15" s="13"/>
      <c r="M15" s="14"/>
      <c r="N15" s="14"/>
    </row>
    <row r="16" spans="1:256" ht="35.1" customHeight="1">
      <c r="A16" s="21" t="s">
        <v>7</v>
      </c>
      <c r="B16" s="201">
        <f t="shared" si="0"/>
        <v>1791450</v>
      </c>
      <c r="C16" s="187">
        <v>1662134</v>
      </c>
      <c r="D16" s="199">
        <f t="shared" si="1"/>
        <v>0.92781489854587063</v>
      </c>
      <c r="E16" s="189">
        <v>129316</v>
      </c>
      <c r="F16" s="201">
        <f t="shared" si="2"/>
        <v>1768460</v>
      </c>
      <c r="G16" s="187">
        <v>1678024</v>
      </c>
      <c r="H16" s="199">
        <f t="shared" si="3"/>
        <v>0.94886172149780035</v>
      </c>
      <c r="I16" s="189">
        <v>90436</v>
      </c>
      <c r="J16" s="13"/>
      <c r="M16" s="14"/>
      <c r="N16" s="14"/>
    </row>
    <row r="17" spans="1:14" ht="35.1" customHeight="1">
      <c r="A17" s="22" t="s">
        <v>8</v>
      </c>
      <c r="B17" s="201">
        <f t="shared" si="0"/>
        <v>2449672</v>
      </c>
      <c r="C17" s="187">
        <v>2014365</v>
      </c>
      <c r="D17" s="199">
        <f t="shared" si="1"/>
        <v>0.82229988341296301</v>
      </c>
      <c r="E17" s="189">
        <v>435307</v>
      </c>
      <c r="F17" s="201">
        <f t="shared" si="2"/>
        <v>3375271</v>
      </c>
      <c r="G17" s="187">
        <v>2915991</v>
      </c>
      <c r="H17" s="199">
        <f t="shared" si="3"/>
        <v>0.86392796311762821</v>
      </c>
      <c r="I17" s="189">
        <v>459280</v>
      </c>
      <c r="J17" s="13"/>
      <c r="K17" s="23"/>
      <c r="L17" s="178"/>
      <c r="M17" s="14"/>
      <c r="N17" s="14"/>
    </row>
    <row r="18" spans="1:14" ht="35.1" customHeight="1">
      <c r="A18" s="21" t="s">
        <v>9</v>
      </c>
      <c r="B18" s="201">
        <f t="shared" si="0"/>
        <v>8977474</v>
      </c>
      <c r="C18" s="187">
        <v>6418459</v>
      </c>
      <c r="D18" s="199">
        <f t="shared" si="1"/>
        <v>0.71495155541525379</v>
      </c>
      <c r="E18" s="189">
        <v>2559015</v>
      </c>
      <c r="F18" s="201">
        <f t="shared" si="2"/>
        <v>10883518</v>
      </c>
      <c r="G18" s="187">
        <v>7500999</v>
      </c>
      <c r="H18" s="199">
        <f t="shared" si="3"/>
        <v>0.6892072030385763</v>
      </c>
      <c r="I18" s="189">
        <v>3382519</v>
      </c>
      <c r="J18" s="13"/>
      <c r="K18" s="49"/>
      <c r="M18" s="14"/>
      <c r="N18" s="14"/>
    </row>
    <row r="19" spans="1:14" s="149" customFormat="1" ht="35.1" customHeight="1">
      <c r="A19" s="50" t="s">
        <v>20</v>
      </c>
      <c r="B19" s="53">
        <f t="shared" si="0"/>
        <v>0</v>
      </c>
      <c r="C19" s="54">
        <v>0</v>
      </c>
      <c r="D19" s="55">
        <v>0</v>
      </c>
      <c r="E19" s="52">
        <v>0</v>
      </c>
      <c r="F19" s="53">
        <f t="shared" si="2"/>
        <v>0</v>
      </c>
      <c r="G19" s="54">
        <v>0</v>
      </c>
      <c r="H19" s="55">
        <v>0</v>
      </c>
      <c r="I19" s="52">
        <v>0</v>
      </c>
      <c r="J19" s="154"/>
    </row>
    <row r="20" spans="1:14" s="149" customFormat="1" ht="35.1" customHeight="1">
      <c r="A20" s="50" t="s">
        <v>24</v>
      </c>
      <c r="B20" s="53">
        <f t="shared" si="0"/>
        <v>0</v>
      </c>
      <c r="C20" s="54">
        <v>0</v>
      </c>
      <c r="D20" s="55">
        <v>0</v>
      </c>
      <c r="E20" s="175">
        <v>0</v>
      </c>
      <c r="F20" s="53">
        <f t="shared" si="2"/>
        <v>0</v>
      </c>
      <c r="G20" s="54">
        <v>0</v>
      </c>
      <c r="H20" s="55">
        <v>0</v>
      </c>
      <c r="I20" s="175">
        <v>0</v>
      </c>
      <c r="J20" s="154"/>
    </row>
    <row r="21" spans="1:14" ht="35.1" customHeight="1">
      <c r="A21" s="21" t="s">
        <v>11</v>
      </c>
      <c r="B21" s="201">
        <f t="shared" si="0"/>
        <v>49506</v>
      </c>
      <c r="C21" s="187">
        <v>49506</v>
      </c>
      <c r="D21" s="199">
        <f t="shared" si="1"/>
        <v>1</v>
      </c>
      <c r="E21" s="189">
        <v>0</v>
      </c>
      <c r="F21" s="201">
        <f t="shared" si="2"/>
        <v>54324</v>
      </c>
      <c r="G21" s="187">
        <v>54324</v>
      </c>
      <c r="H21" s="199">
        <f t="shared" si="3"/>
        <v>1</v>
      </c>
      <c r="I21" s="189">
        <v>0</v>
      </c>
      <c r="J21" s="13"/>
      <c r="M21" s="14"/>
      <c r="N21" s="14"/>
    </row>
    <row r="22" spans="1:14" ht="35.1" customHeight="1">
      <c r="A22" s="24" t="s">
        <v>10</v>
      </c>
      <c r="B22" s="202">
        <f t="shared" si="0"/>
        <v>89163569</v>
      </c>
      <c r="C22" s="203">
        <v>85280011</v>
      </c>
      <c r="D22" s="204">
        <f t="shared" si="1"/>
        <v>0.95644456538073297</v>
      </c>
      <c r="E22" s="229">
        <v>3883558</v>
      </c>
      <c r="F22" s="202">
        <f t="shared" si="2"/>
        <v>107279342</v>
      </c>
      <c r="G22" s="203">
        <v>102263631</v>
      </c>
      <c r="H22" s="204">
        <f t="shared" si="3"/>
        <v>0.95324625499660498</v>
      </c>
      <c r="I22" s="205">
        <v>5015711</v>
      </c>
      <c r="J22" s="25"/>
      <c r="L22" s="18"/>
      <c r="M22" s="14"/>
      <c r="N22" s="14"/>
    </row>
    <row r="23" spans="1:14" ht="35.1" customHeight="1">
      <c r="A23" s="56" t="s">
        <v>23</v>
      </c>
      <c r="B23" s="57">
        <f t="shared" si="0"/>
        <v>89163569</v>
      </c>
      <c r="C23" s="58">
        <v>85280011</v>
      </c>
      <c r="D23" s="59">
        <f t="shared" si="1"/>
        <v>0.95644456538073297</v>
      </c>
      <c r="E23" s="147">
        <v>3883558</v>
      </c>
      <c r="F23" s="57">
        <f t="shared" si="2"/>
        <v>107279342</v>
      </c>
      <c r="G23" s="58">
        <v>102263631</v>
      </c>
      <c r="H23" s="59">
        <f t="shared" si="3"/>
        <v>0.95324625499660498</v>
      </c>
      <c r="I23" s="147">
        <v>5015711</v>
      </c>
      <c r="J23" s="25"/>
      <c r="L23" s="18"/>
      <c r="M23" s="14"/>
      <c r="N23" s="14"/>
    </row>
    <row r="24" spans="1:14" ht="35.1" customHeight="1">
      <c r="A24" s="157" t="s">
        <v>17</v>
      </c>
      <c r="B24" s="202">
        <f t="shared" si="0"/>
        <v>80186095</v>
      </c>
      <c r="C24" s="206">
        <v>78861552</v>
      </c>
      <c r="D24" s="204">
        <f t="shared" si="1"/>
        <v>0.98348163730881266</v>
      </c>
      <c r="E24" s="207">
        <v>1324543</v>
      </c>
      <c r="F24" s="202">
        <f t="shared" si="2"/>
        <v>96395824</v>
      </c>
      <c r="G24" s="206">
        <v>94762632</v>
      </c>
      <c r="H24" s="204">
        <f t="shared" si="3"/>
        <v>0.98305744033061015</v>
      </c>
      <c r="I24" s="207">
        <v>1633192</v>
      </c>
      <c r="J24" s="25"/>
      <c r="L24" s="18"/>
      <c r="M24" s="18"/>
      <c r="N24" s="14"/>
    </row>
    <row r="25" spans="1:14" ht="35.1" customHeight="1">
      <c r="A25" s="27" t="s">
        <v>21</v>
      </c>
      <c r="B25" s="28">
        <f t="shared" si="0"/>
        <v>56098</v>
      </c>
      <c r="C25" s="29">
        <v>0</v>
      </c>
      <c r="D25" s="30">
        <f t="shared" si="1"/>
        <v>0</v>
      </c>
      <c r="E25" s="31">
        <v>56098</v>
      </c>
      <c r="F25" s="28">
        <f t="shared" si="2"/>
        <v>51350</v>
      </c>
      <c r="G25" s="159">
        <v>0</v>
      </c>
      <c r="H25" s="30">
        <f t="shared" si="3"/>
        <v>0</v>
      </c>
      <c r="I25" s="160">
        <v>51350</v>
      </c>
      <c r="J25" s="32"/>
      <c r="K25" s="33"/>
      <c r="L25" s="18"/>
      <c r="M25" s="18"/>
      <c r="N25" s="14"/>
    </row>
    <row r="26" spans="1:14" ht="12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18"/>
      <c r="M26" s="18"/>
      <c r="N26" s="14"/>
    </row>
    <row r="27" spans="1:14" ht="48.75" customHeight="1">
      <c r="A27" s="261" t="s">
        <v>16</v>
      </c>
      <c r="B27" s="271" t="s">
        <v>67</v>
      </c>
      <c r="C27" s="272"/>
      <c r="D27" s="272"/>
      <c r="E27" s="273"/>
      <c r="F27" s="271" t="s">
        <v>68</v>
      </c>
      <c r="G27" s="272"/>
      <c r="H27" s="272"/>
      <c r="I27" s="273"/>
      <c r="J27" s="35"/>
      <c r="K27" s="33"/>
      <c r="L27" s="18"/>
      <c r="M27" s="18"/>
      <c r="N27" s="14"/>
    </row>
    <row r="28" spans="1:14" ht="49.5" customHeight="1" thickBot="1">
      <c r="A28" s="262"/>
      <c r="B28" s="230" t="s">
        <v>2</v>
      </c>
      <c r="C28" s="231" t="s">
        <v>3</v>
      </c>
      <c r="D28" s="231" t="s">
        <v>4</v>
      </c>
      <c r="E28" s="232" t="s">
        <v>5</v>
      </c>
      <c r="F28" s="230" t="s">
        <v>2</v>
      </c>
      <c r="G28" s="231" t="s">
        <v>3</v>
      </c>
      <c r="H28" s="231" t="s">
        <v>4</v>
      </c>
      <c r="I28" s="232" t="s">
        <v>5</v>
      </c>
      <c r="J28" s="11"/>
      <c r="K28" s="33"/>
      <c r="L28" s="18"/>
      <c r="M28" s="18"/>
      <c r="N28" s="14"/>
    </row>
    <row r="29" spans="1:14" ht="51.75" customHeight="1" thickTop="1">
      <c r="A29" s="12" t="s">
        <v>12</v>
      </c>
      <c r="B29" s="211">
        <f>C29+E29</f>
        <v>43627162</v>
      </c>
      <c r="C29" s="187">
        <f>C7+'Apr23'!C29</f>
        <v>43020837</v>
      </c>
      <c r="D29" s="188">
        <f>C29/B29</f>
        <v>0.98610212142609688</v>
      </c>
      <c r="E29" s="212">
        <f>E7+'Apr23'!E29</f>
        <v>606325</v>
      </c>
      <c r="F29" s="211">
        <f>G29+I29</f>
        <v>43471760</v>
      </c>
      <c r="G29" s="187">
        <f>G7+'Apr23'!G29</f>
        <v>42675432</v>
      </c>
      <c r="H29" s="188">
        <f>G29/F29</f>
        <v>0.98168171705033336</v>
      </c>
      <c r="I29" s="212">
        <f>I7+'Apr23'!I29</f>
        <v>796328</v>
      </c>
      <c r="J29" s="13"/>
      <c r="M29" s="14"/>
      <c r="N29" s="14"/>
    </row>
    <row r="30" spans="1:14" ht="35.1" customHeight="1">
      <c r="A30" s="15" t="s">
        <v>6</v>
      </c>
      <c r="B30" s="194"/>
      <c r="C30" s="226"/>
      <c r="D30" s="227"/>
      <c r="E30" s="228"/>
      <c r="F30" s="194"/>
      <c r="G30" s="226"/>
      <c r="H30" s="227"/>
      <c r="I30" s="228"/>
      <c r="J30" s="16"/>
      <c r="M30" s="14"/>
      <c r="N30" s="14"/>
    </row>
    <row r="31" spans="1:14" ht="24.95" customHeight="1">
      <c r="A31" s="220" t="s">
        <v>73</v>
      </c>
      <c r="B31" s="194">
        <f t="shared" ref="B31:B36" si="4">C31+E31</f>
        <v>22999543</v>
      </c>
      <c r="C31" s="214">
        <f>C9+'Apr23'!C31</f>
        <v>22891515</v>
      </c>
      <c r="D31" s="196">
        <f t="shared" ref="D31:D47" si="5">C31/B31</f>
        <v>0.99530303710817214</v>
      </c>
      <c r="E31" s="215">
        <f>E9+'Apr23'!E31</f>
        <v>108028</v>
      </c>
      <c r="F31" s="194">
        <f t="shared" ref="F31:F36" si="6">G31+I31</f>
        <v>23183370</v>
      </c>
      <c r="G31" s="214">
        <f>G9+'Apr23'!G31</f>
        <v>23068453</v>
      </c>
      <c r="H31" s="196">
        <f t="shared" ref="H31:H47" si="7">G31/F31</f>
        <v>0.99504312789728155</v>
      </c>
      <c r="I31" s="215">
        <f>I9+'Apr23'!I31</f>
        <v>114917</v>
      </c>
      <c r="J31" s="13"/>
      <c r="M31" s="14"/>
      <c r="N31" s="14"/>
    </row>
    <row r="32" spans="1:14" ht="24.95" customHeight="1">
      <c r="A32" s="220" t="s">
        <v>74</v>
      </c>
      <c r="B32" s="194">
        <f t="shared" si="4"/>
        <v>4308019</v>
      </c>
      <c r="C32" s="214">
        <f>C10+'Apr23'!C32</f>
        <v>4274063</v>
      </c>
      <c r="D32" s="196">
        <f t="shared" si="5"/>
        <v>0.99211795491152666</v>
      </c>
      <c r="E32" s="215">
        <f>E10+'Apr23'!E32</f>
        <v>33956</v>
      </c>
      <c r="F32" s="194">
        <f t="shared" si="6"/>
        <v>4185963</v>
      </c>
      <c r="G32" s="214">
        <f>G10+'Apr23'!G32</f>
        <v>4155700</v>
      </c>
      <c r="H32" s="196">
        <f t="shared" si="7"/>
        <v>0.99277036132426399</v>
      </c>
      <c r="I32" s="215">
        <f>I10+'Apr23'!I32</f>
        <v>30263</v>
      </c>
      <c r="J32" s="13"/>
      <c r="K32" s="17"/>
      <c r="M32" s="14"/>
      <c r="N32" s="14"/>
    </row>
    <row r="33" spans="1:14" ht="24.95" customHeight="1">
      <c r="A33" s="220" t="s">
        <v>75</v>
      </c>
      <c r="B33" s="194">
        <f t="shared" si="4"/>
        <v>532450413</v>
      </c>
      <c r="C33" s="214">
        <f>C11+'Apr23'!C33</f>
        <v>527505660</v>
      </c>
      <c r="D33" s="196">
        <f t="shared" si="5"/>
        <v>0.99071321407727031</v>
      </c>
      <c r="E33" s="215">
        <f>E11+'Apr23'!E33</f>
        <v>4944753</v>
      </c>
      <c r="F33" s="194">
        <f t="shared" si="6"/>
        <v>539584445</v>
      </c>
      <c r="G33" s="214">
        <f>G11+'Apr23'!G33</f>
        <v>534790273</v>
      </c>
      <c r="H33" s="196">
        <f t="shared" si="7"/>
        <v>0.99111506633590962</v>
      </c>
      <c r="I33" s="215">
        <f>I11+'Apr23'!I33</f>
        <v>4794172</v>
      </c>
      <c r="J33" s="13"/>
      <c r="M33" s="14"/>
      <c r="N33" s="14"/>
    </row>
    <row r="34" spans="1:14" ht="24.95" customHeight="1">
      <c r="A34" s="71" t="s">
        <v>18</v>
      </c>
      <c r="B34" s="194">
        <f t="shared" si="4"/>
        <v>132642</v>
      </c>
      <c r="C34" s="214">
        <f>C12+'Apr23'!C34</f>
        <v>123771</v>
      </c>
      <c r="D34" s="196">
        <f t="shared" si="5"/>
        <v>0.93312073099018411</v>
      </c>
      <c r="E34" s="215">
        <f>E12+'Apr23'!E34</f>
        <v>8871</v>
      </c>
      <c r="F34" s="194">
        <f t="shared" si="6"/>
        <v>119348</v>
      </c>
      <c r="G34" s="214">
        <f>G12+'Apr23'!G34</f>
        <v>111030</v>
      </c>
      <c r="H34" s="196">
        <f t="shared" si="7"/>
        <v>0.93030465529376283</v>
      </c>
      <c r="I34" s="215">
        <f>I12+'Apr23'!I34</f>
        <v>8318</v>
      </c>
      <c r="J34" s="13"/>
      <c r="M34" s="14"/>
      <c r="N34" s="14"/>
    </row>
    <row r="35" spans="1:14" ht="24.95" customHeight="1">
      <c r="A35" s="220" t="s">
        <v>76</v>
      </c>
      <c r="B35" s="194">
        <f t="shared" si="4"/>
        <v>62359761</v>
      </c>
      <c r="C35" s="214">
        <f>C13+'Apr23'!C35</f>
        <v>60166480</v>
      </c>
      <c r="D35" s="196">
        <f t="shared" si="5"/>
        <v>0.96482858553611195</v>
      </c>
      <c r="E35" s="215">
        <f>E13+'Apr23'!E35</f>
        <v>2193281</v>
      </c>
      <c r="F35" s="194">
        <f t="shared" si="6"/>
        <v>53729549</v>
      </c>
      <c r="G35" s="214">
        <f>G13+'Apr23'!G35</f>
        <v>51804724</v>
      </c>
      <c r="H35" s="196">
        <f t="shared" si="7"/>
        <v>0.96417567175186969</v>
      </c>
      <c r="I35" s="215">
        <f>I13+'Apr23'!I35</f>
        <v>1924825</v>
      </c>
      <c r="J35" s="13"/>
      <c r="M35" s="14"/>
      <c r="N35" s="14"/>
    </row>
    <row r="36" spans="1:14" ht="24.95" customHeight="1">
      <c r="A36" s="220" t="s">
        <v>77</v>
      </c>
      <c r="B36" s="194">
        <f t="shared" si="4"/>
        <v>49396504</v>
      </c>
      <c r="C36" s="214">
        <f>C14+'Apr23'!C36</f>
        <v>48489909</v>
      </c>
      <c r="D36" s="196">
        <f t="shared" si="5"/>
        <v>0.98164657563620294</v>
      </c>
      <c r="E36" s="215">
        <f>E14+'Apr23'!E36</f>
        <v>906595</v>
      </c>
      <c r="F36" s="194">
        <f t="shared" si="6"/>
        <v>44886568</v>
      </c>
      <c r="G36" s="214">
        <f>G14+'Apr23'!G36</f>
        <v>44027635</v>
      </c>
      <c r="H36" s="196">
        <f t="shared" si="7"/>
        <v>0.98086436459120685</v>
      </c>
      <c r="I36" s="215">
        <f>I14+'Apr23'!I36</f>
        <v>858933</v>
      </c>
      <c r="J36" s="13"/>
      <c r="M36" s="14"/>
      <c r="N36" s="14"/>
    </row>
    <row r="37" spans="1:14" ht="35.1" customHeight="1">
      <c r="A37" s="221" t="s">
        <v>78</v>
      </c>
      <c r="B37" s="198">
        <f>SUM(B31:B36)</f>
        <v>671646882</v>
      </c>
      <c r="C37" s="214">
        <f>SUM(C31:C36)</f>
        <v>663451398</v>
      </c>
      <c r="D37" s="199">
        <f t="shared" si="5"/>
        <v>0.98779792742341654</v>
      </c>
      <c r="E37" s="215">
        <f>SUM(E31:E36)</f>
        <v>8195484</v>
      </c>
      <c r="F37" s="198">
        <f>SUM(F31:F36)</f>
        <v>665689243</v>
      </c>
      <c r="G37" s="214">
        <f>SUM(G31:G36)</f>
        <v>657957815</v>
      </c>
      <c r="H37" s="199">
        <f t="shared" si="7"/>
        <v>0.98838583005313785</v>
      </c>
      <c r="I37" s="215">
        <f>SUM(I31:I36)</f>
        <v>7731428</v>
      </c>
      <c r="J37" s="13"/>
      <c r="M37" s="14"/>
      <c r="N37" s="14"/>
    </row>
    <row r="38" spans="1:14" ht="35.1" customHeight="1">
      <c r="A38" s="21" t="s">
        <v>7</v>
      </c>
      <c r="B38" s="198">
        <f t="shared" ref="B38:B43" si="8">C38+E38</f>
        <v>16062551</v>
      </c>
      <c r="C38" s="216">
        <f>C16+'Apr23'!C38</f>
        <v>15020238</v>
      </c>
      <c r="D38" s="199">
        <f t="shared" si="5"/>
        <v>0.93510912432278037</v>
      </c>
      <c r="E38" s="217">
        <f>E16+'Apr23'!E38</f>
        <v>1042313</v>
      </c>
      <c r="F38" s="198">
        <f t="shared" ref="F38:F43" si="9">G38+I38</f>
        <v>14138515</v>
      </c>
      <c r="G38" s="216">
        <f>G16+'Apr23'!G38</f>
        <v>13041321</v>
      </c>
      <c r="H38" s="199">
        <f t="shared" si="7"/>
        <v>0.92239680051264228</v>
      </c>
      <c r="I38" s="217">
        <f>I16+'Apr23'!I38</f>
        <v>1097194</v>
      </c>
      <c r="J38" s="13"/>
      <c r="M38" s="14"/>
      <c r="N38" s="14"/>
    </row>
    <row r="39" spans="1:14" ht="35.1" customHeight="1">
      <c r="A39" s="22" t="s">
        <v>8</v>
      </c>
      <c r="B39" s="198">
        <f t="shared" si="8"/>
        <v>24847085</v>
      </c>
      <c r="C39" s="216">
        <f>C17+'Apr23'!C39</f>
        <v>20877426</v>
      </c>
      <c r="D39" s="199">
        <f t="shared" si="5"/>
        <v>0.84023643014864724</v>
      </c>
      <c r="E39" s="217">
        <f>E17+'Apr23'!E39</f>
        <v>3969659</v>
      </c>
      <c r="F39" s="198">
        <f t="shared" si="9"/>
        <v>27016532</v>
      </c>
      <c r="G39" s="216">
        <f>G17+'Apr23'!G39</f>
        <v>22823819</v>
      </c>
      <c r="H39" s="199">
        <f t="shared" si="7"/>
        <v>0.84480935598988061</v>
      </c>
      <c r="I39" s="217">
        <f>I17+'Apr23'!I39</f>
        <v>4192713</v>
      </c>
      <c r="J39" s="13"/>
      <c r="L39" s="179"/>
      <c r="M39" s="14"/>
      <c r="N39" s="14"/>
    </row>
    <row r="40" spans="1:14" ht="35.1" customHeight="1">
      <c r="A40" s="21" t="s">
        <v>9</v>
      </c>
      <c r="B40" s="198">
        <f t="shared" si="8"/>
        <v>111009903</v>
      </c>
      <c r="C40" s="216">
        <f>C18+'Apr23'!C40</f>
        <v>92871510</v>
      </c>
      <c r="D40" s="199">
        <f t="shared" si="5"/>
        <v>0.83660563148136435</v>
      </c>
      <c r="E40" s="217">
        <f>E18+'Apr23'!E40</f>
        <v>18138393</v>
      </c>
      <c r="F40" s="198">
        <f t="shared" si="9"/>
        <v>110994524</v>
      </c>
      <c r="G40" s="216">
        <f>G18+'Apr23'!G40</f>
        <v>91999247</v>
      </c>
      <c r="H40" s="199">
        <f t="shared" si="7"/>
        <v>0.82886293561653546</v>
      </c>
      <c r="I40" s="217">
        <f>I18+'Apr23'!I40</f>
        <v>18995277</v>
      </c>
      <c r="J40" s="13"/>
      <c r="M40" s="14"/>
      <c r="N40" s="14"/>
    </row>
    <row r="41" spans="1:14" ht="35.1" customHeight="1">
      <c r="A41" s="50" t="s">
        <v>20</v>
      </c>
      <c r="B41" s="53">
        <f t="shared" si="8"/>
        <v>1836040</v>
      </c>
      <c r="C41" s="51">
        <f>C19+'Apr23'!C41</f>
        <v>831894</v>
      </c>
      <c r="D41" s="55">
        <f t="shared" si="5"/>
        <v>0.45309143591642881</v>
      </c>
      <c r="E41" s="52">
        <f>E19+'Apr23'!E41</f>
        <v>1004146</v>
      </c>
      <c r="F41" s="53">
        <f t="shared" si="9"/>
        <v>0</v>
      </c>
      <c r="G41" s="51">
        <f>G19+'Apr23'!G41</f>
        <v>0</v>
      </c>
      <c r="H41" s="55">
        <v>0</v>
      </c>
      <c r="I41" s="52">
        <f>I19+'Apr23'!I41</f>
        <v>0</v>
      </c>
      <c r="J41" s="13"/>
      <c r="M41" s="14"/>
      <c r="N41" s="14"/>
    </row>
    <row r="42" spans="1:14" ht="35.1" customHeight="1">
      <c r="A42" s="50" t="s">
        <v>24</v>
      </c>
      <c r="B42" s="53">
        <f t="shared" si="8"/>
        <v>108292816</v>
      </c>
      <c r="C42" s="51">
        <f>C20+'Apr23'!C42</f>
        <v>93781387</v>
      </c>
      <c r="D42" s="55">
        <f t="shared" si="5"/>
        <v>0.86599823020577837</v>
      </c>
      <c r="E42" s="52">
        <f>E20+'Apr23'!E42</f>
        <v>14511429</v>
      </c>
      <c r="F42" s="53">
        <f t="shared" si="9"/>
        <v>0</v>
      </c>
      <c r="G42" s="51">
        <f>G20+'Apr23'!G42</f>
        <v>0</v>
      </c>
      <c r="H42" s="55">
        <v>0</v>
      </c>
      <c r="I42" s="52">
        <f>I20+'Apr23'!I42</f>
        <v>0</v>
      </c>
      <c r="J42" s="13"/>
      <c r="M42" s="14"/>
      <c r="N42" s="14"/>
    </row>
    <row r="43" spans="1:14" ht="35.1" customHeight="1">
      <c r="A43" s="21" t="s">
        <v>11</v>
      </c>
      <c r="B43" s="201">
        <f t="shared" si="8"/>
        <v>399204</v>
      </c>
      <c r="C43" s="216">
        <f>C21+'Apr23'!C43</f>
        <v>399204</v>
      </c>
      <c r="D43" s="199">
        <f t="shared" si="5"/>
        <v>1</v>
      </c>
      <c r="E43" s="217">
        <f>E21+'Apr23'!E43</f>
        <v>0</v>
      </c>
      <c r="F43" s="201">
        <f t="shared" si="9"/>
        <v>398584</v>
      </c>
      <c r="G43" s="216">
        <f>G21+'Apr23'!G43</f>
        <v>398584</v>
      </c>
      <c r="H43" s="199">
        <f t="shared" si="7"/>
        <v>1</v>
      </c>
      <c r="I43" s="217">
        <f>I21+'Apr23'!I43</f>
        <v>0</v>
      </c>
      <c r="J43" s="13"/>
      <c r="M43" s="14"/>
      <c r="N43" s="14"/>
    </row>
    <row r="44" spans="1:14" ht="35.1" customHeight="1">
      <c r="A44" s="24" t="s">
        <v>10</v>
      </c>
      <c r="B44" s="202">
        <f>SUM(C44+E44)</f>
        <v>977721643</v>
      </c>
      <c r="C44" s="218">
        <f>C22+'Apr23'!C44</f>
        <v>930253894</v>
      </c>
      <c r="D44" s="204">
        <f t="shared" si="5"/>
        <v>0.95145065127703221</v>
      </c>
      <c r="E44" s="219">
        <f>E22+'Apr23'!E44</f>
        <v>47467749</v>
      </c>
      <c r="F44" s="202">
        <f>SUM(G44+I44)</f>
        <v>861709158</v>
      </c>
      <c r="G44" s="218">
        <f>G22+'Apr23'!G44</f>
        <v>828896218</v>
      </c>
      <c r="H44" s="204">
        <f t="shared" si="7"/>
        <v>0.96192109635209422</v>
      </c>
      <c r="I44" s="219">
        <f>I22+'Apr23'!I44</f>
        <v>32812940</v>
      </c>
      <c r="J44" s="25"/>
      <c r="M44" s="14"/>
      <c r="N44" s="14"/>
    </row>
    <row r="45" spans="1:14" ht="35.1" customHeight="1">
      <c r="A45" s="56" t="s">
        <v>23</v>
      </c>
      <c r="B45" s="57">
        <f>B44-B41-B42</f>
        <v>867592787</v>
      </c>
      <c r="C45" s="58">
        <f>C44-C41-C42</f>
        <v>835640613</v>
      </c>
      <c r="D45" s="59">
        <f t="shared" si="5"/>
        <v>0.96317146191304148</v>
      </c>
      <c r="E45" s="147">
        <f>E44-E41-E42</f>
        <v>31952174</v>
      </c>
      <c r="F45" s="57">
        <f>F44-F41-F42</f>
        <v>861709158</v>
      </c>
      <c r="G45" s="58">
        <f>G44-G41-G42</f>
        <v>828896218</v>
      </c>
      <c r="H45" s="59">
        <f t="shared" si="7"/>
        <v>0.96192109635209422</v>
      </c>
      <c r="I45" s="147">
        <f>I44-I41-I42</f>
        <v>32812940</v>
      </c>
      <c r="J45" s="25"/>
      <c r="M45" s="14"/>
      <c r="N45" s="14"/>
    </row>
    <row r="46" spans="1:14" ht="35.1" customHeight="1">
      <c r="A46" s="157" t="s">
        <v>17</v>
      </c>
      <c r="B46" s="202">
        <f>B45-B40</f>
        <v>756582884</v>
      </c>
      <c r="C46" s="206">
        <f>C45-C40</f>
        <v>742769103</v>
      </c>
      <c r="D46" s="204">
        <f t="shared" si="5"/>
        <v>0.9817418801136929</v>
      </c>
      <c r="E46" s="207">
        <f>E45-E40</f>
        <v>13813781</v>
      </c>
      <c r="F46" s="202">
        <f>F45-F40</f>
        <v>750714634</v>
      </c>
      <c r="G46" s="206">
        <f>G45-G40</f>
        <v>736896971</v>
      </c>
      <c r="H46" s="204">
        <f t="shared" si="7"/>
        <v>0.98159398741652881</v>
      </c>
      <c r="I46" s="207">
        <f>I45-I40</f>
        <v>13817663</v>
      </c>
      <c r="J46" s="38"/>
      <c r="M46" s="14"/>
      <c r="N46" s="14"/>
    </row>
    <row r="47" spans="1:14" ht="35.1" customHeight="1">
      <c r="A47" s="27" t="s">
        <v>21</v>
      </c>
      <c r="B47" s="28">
        <f>C47+E47</f>
        <v>456847</v>
      </c>
      <c r="C47" s="29">
        <f>C25+'Apr23'!C47</f>
        <v>0</v>
      </c>
      <c r="D47" s="30">
        <f t="shared" si="5"/>
        <v>0</v>
      </c>
      <c r="E47" s="31">
        <f>E25+'Apr23'!E47</f>
        <v>456847</v>
      </c>
      <c r="F47" s="28">
        <f>G47+I47</f>
        <v>404452</v>
      </c>
      <c r="G47" s="29">
        <f>G25+'Apr23'!G47</f>
        <v>0</v>
      </c>
      <c r="H47" s="30">
        <f t="shared" si="7"/>
        <v>0</v>
      </c>
      <c r="I47" s="31">
        <f>I25+'Apr23'!I47</f>
        <v>404452</v>
      </c>
      <c r="J47" s="38"/>
      <c r="M47" s="14"/>
      <c r="N47" s="14"/>
    </row>
    <row r="48" spans="1:14" s="8" customFormat="1" ht="35.1" customHeight="1">
      <c r="A48" s="176" t="s">
        <v>22</v>
      </c>
      <c r="J48" s="177"/>
      <c r="K48" s="7"/>
      <c r="L48" s="7"/>
    </row>
    <row r="49" spans="1:14" ht="35.1" customHeight="1">
      <c r="A49" s="173" t="s">
        <v>25</v>
      </c>
      <c r="B49" s="162"/>
      <c r="C49" s="162"/>
      <c r="D49" s="163"/>
      <c r="E49" s="162"/>
      <c r="F49" s="162"/>
      <c r="G49" s="162"/>
      <c r="H49" s="163"/>
      <c r="I49" s="162"/>
      <c r="J49" s="42"/>
      <c r="M49" s="14"/>
      <c r="N49" s="14"/>
    </row>
    <row r="50" spans="1:14" ht="35.1" customHeight="1">
      <c r="A50" s="181" t="s">
        <v>19</v>
      </c>
      <c r="B50" s="182"/>
      <c r="C50" s="182"/>
      <c r="D50" s="182"/>
      <c r="E50" s="182"/>
      <c r="F50" s="182"/>
      <c r="G50" s="182"/>
      <c r="H50" s="182"/>
      <c r="I50" s="182"/>
      <c r="J50" s="42"/>
      <c r="M50" s="14"/>
      <c r="N50" s="14"/>
    </row>
    <row r="51" spans="1:14" ht="19.899999999999999" customHeight="1">
      <c r="B51" s="41"/>
      <c r="C51" s="41"/>
      <c r="D51" s="44"/>
      <c r="E51" s="41"/>
      <c r="F51" s="41"/>
      <c r="G51" s="41"/>
      <c r="H51" s="44"/>
      <c r="I51" s="41"/>
      <c r="J51" s="41"/>
      <c r="M51" s="14"/>
      <c r="N51" s="14"/>
    </row>
    <row r="52" spans="1:14" ht="19.899999999999999" customHeight="1">
      <c r="A52" s="173" t="s">
        <v>85</v>
      </c>
      <c r="B52" s="41"/>
      <c r="C52" s="41"/>
      <c r="D52" s="41"/>
      <c r="E52" s="41"/>
      <c r="F52" s="41"/>
      <c r="G52" s="41"/>
      <c r="H52" s="41"/>
      <c r="I52" s="41"/>
      <c r="J52" s="41"/>
      <c r="M52" s="14"/>
      <c r="N52" s="14"/>
    </row>
    <row r="53" spans="1:14" ht="19.899999999999999" customHeight="1">
      <c r="A53" s="258" t="s">
        <v>86</v>
      </c>
      <c r="B53" s="41"/>
      <c r="C53" s="41"/>
      <c r="D53" s="41"/>
      <c r="E53" s="41"/>
      <c r="F53" s="41"/>
      <c r="G53" s="41"/>
      <c r="H53" s="41"/>
      <c r="I53" s="41"/>
      <c r="J53" s="41"/>
      <c r="M53" s="14"/>
      <c r="N53" s="14"/>
    </row>
    <row r="54" spans="1:14" ht="19.899999999999999" customHeight="1">
      <c r="A54" s="258" t="s">
        <v>87</v>
      </c>
      <c r="B54" s="41"/>
      <c r="C54" s="41"/>
      <c r="D54" s="41"/>
      <c r="E54" s="41"/>
      <c r="F54" s="41"/>
      <c r="G54" s="41"/>
      <c r="H54" s="41"/>
      <c r="I54" s="41"/>
      <c r="J54" s="41"/>
      <c r="M54" s="14"/>
      <c r="N54" s="14"/>
    </row>
    <row r="55" spans="1:14" ht="19.899999999999999" customHeight="1">
      <c r="B55" s="41"/>
      <c r="C55" s="41"/>
      <c r="D55" s="41"/>
      <c r="E55" s="41"/>
      <c r="F55" s="41"/>
      <c r="G55" s="41"/>
      <c r="H55" s="41"/>
      <c r="I55" s="41"/>
      <c r="J55" s="41"/>
      <c r="M55" s="14"/>
      <c r="N55" s="14"/>
    </row>
    <row r="56" spans="1:14">
      <c r="B56" s="41"/>
      <c r="C56" s="41"/>
      <c r="D56" s="41"/>
      <c r="E56" s="41"/>
      <c r="F56" s="41"/>
      <c r="G56" s="41"/>
      <c r="H56" s="41"/>
      <c r="I56" s="41"/>
      <c r="J56" s="41"/>
      <c r="M56" s="14"/>
      <c r="N56" s="14"/>
    </row>
    <row r="57" spans="1:14">
      <c r="B57" s="41"/>
      <c r="C57" s="41"/>
      <c r="D57" s="41"/>
      <c r="E57" s="41"/>
      <c r="F57" s="41"/>
      <c r="G57" s="41"/>
      <c r="H57" s="41"/>
      <c r="I57" s="41"/>
      <c r="J57" s="41"/>
      <c r="M57" s="14"/>
      <c r="N57" s="14"/>
    </row>
    <row r="58" spans="1:14">
      <c r="B58" s="41"/>
      <c r="C58" s="41"/>
      <c r="D58" s="41"/>
      <c r="E58" s="41"/>
      <c r="F58" s="41"/>
      <c r="G58" s="41"/>
      <c r="H58" s="41"/>
      <c r="I58" s="41"/>
      <c r="J58" s="41"/>
      <c r="M58" s="14"/>
      <c r="N58" s="14"/>
    </row>
    <row r="59" spans="1:14">
      <c r="B59" s="43"/>
      <c r="C59" s="43"/>
      <c r="D59" s="43"/>
      <c r="E59" s="43"/>
      <c r="F59" s="43"/>
      <c r="G59" s="43"/>
      <c r="H59" s="43"/>
      <c r="I59" s="43"/>
      <c r="J59" s="43"/>
    </row>
    <row r="60" spans="1:14">
      <c r="B60" s="46"/>
      <c r="C60" s="46"/>
      <c r="D60" s="45"/>
      <c r="E60" s="46"/>
      <c r="F60" s="46"/>
      <c r="G60" s="46"/>
      <c r="H60" s="45"/>
      <c r="I60" s="46"/>
      <c r="J60" s="46"/>
    </row>
    <row r="61" spans="1:14">
      <c r="B61"/>
      <c r="C61"/>
      <c r="D61"/>
      <c r="E61"/>
      <c r="F61"/>
      <c r="G61"/>
      <c r="H61"/>
      <c r="I61"/>
      <c r="J61"/>
    </row>
    <row r="62" spans="1:14">
      <c r="B62"/>
      <c r="C62"/>
      <c r="D62"/>
      <c r="E62"/>
      <c r="F62"/>
      <c r="G62"/>
      <c r="H62"/>
      <c r="I62"/>
      <c r="J62"/>
    </row>
    <row r="63" spans="1:14">
      <c r="A63" s="167"/>
      <c r="B63" s="47"/>
      <c r="C63" s="47"/>
      <c r="D63" s="47"/>
      <c r="E63" s="47"/>
      <c r="F63" s="47"/>
      <c r="G63" s="47"/>
      <c r="H63" s="47"/>
      <c r="I63" s="47"/>
      <c r="J63" s="47"/>
    </row>
    <row r="64" spans="1:14">
      <c r="A64" s="167"/>
      <c r="B64" s="47"/>
      <c r="C64" s="47"/>
      <c r="D64" s="40"/>
      <c r="E64" s="47"/>
      <c r="F64" s="47"/>
      <c r="G64" s="47"/>
      <c r="H64" s="40"/>
      <c r="I64" s="47"/>
      <c r="J64" s="47"/>
    </row>
    <row r="65" spans="1:256">
      <c r="A65" s="170"/>
      <c r="B65" s="47"/>
      <c r="C65" s="47"/>
      <c r="D65" s="47"/>
      <c r="E65" s="47"/>
      <c r="F65" s="47"/>
      <c r="G65" s="47"/>
      <c r="H65" s="47"/>
      <c r="I65" s="47"/>
      <c r="J65" s="47"/>
    </row>
    <row r="66" spans="1:256" s="1" customFormat="1">
      <c r="A66" s="167"/>
      <c r="B66" s="47"/>
      <c r="C66" s="47"/>
      <c r="D66" s="47"/>
      <c r="E66" s="47"/>
      <c r="F66" s="47"/>
      <c r="G66" s="47"/>
      <c r="H66" s="47"/>
      <c r="I66" s="47"/>
      <c r="J66" s="47"/>
      <c r="L66" s="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1" customFormat="1">
      <c r="A67" s="167"/>
      <c r="B67" s="47"/>
      <c r="C67" s="47"/>
      <c r="D67" s="40"/>
      <c r="E67" s="47"/>
      <c r="F67" s="47"/>
      <c r="G67" s="47"/>
      <c r="H67" s="40"/>
      <c r="I67" s="47"/>
      <c r="J67" s="47"/>
      <c r="L67" s="6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1" customFormat="1">
      <c r="A68" s="167"/>
      <c r="B68" s="47"/>
      <c r="C68" s="47"/>
      <c r="D68" s="40"/>
      <c r="E68" s="47"/>
      <c r="F68" s="47"/>
      <c r="G68" s="47"/>
      <c r="H68" s="40"/>
      <c r="I68" s="47"/>
      <c r="J68" s="47"/>
      <c r="L68" s="6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" customFormat="1">
      <c r="A69" s="167"/>
      <c r="B69" s="47"/>
      <c r="C69" s="47"/>
      <c r="D69" s="40"/>
      <c r="E69" s="47"/>
      <c r="F69" s="47"/>
      <c r="G69" s="47"/>
      <c r="H69" s="40"/>
      <c r="I69" s="47"/>
      <c r="J69" s="47"/>
      <c r="L69" s="6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1" customFormat="1">
      <c r="A70" s="167"/>
      <c r="B70" s="47"/>
      <c r="C70" s="47"/>
      <c r="D70" s="40"/>
      <c r="E70" s="47"/>
      <c r="F70" s="47"/>
      <c r="G70" s="47"/>
      <c r="H70" s="40"/>
      <c r="I70" s="47"/>
      <c r="J70" s="47"/>
      <c r="L70" s="6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1" customFormat="1">
      <c r="A71" s="167"/>
      <c r="B71" s="47"/>
      <c r="C71" s="47"/>
      <c r="D71" s="40"/>
      <c r="E71" s="47"/>
      <c r="F71" s="47"/>
      <c r="G71" s="47"/>
      <c r="H71" s="40"/>
      <c r="I71" s="47"/>
      <c r="J71" s="47"/>
      <c r="L71" s="6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" customFormat="1">
      <c r="A72" s="170"/>
      <c r="B72" s="47"/>
      <c r="C72" s="47"/>
      <c r="D72" s="40"/>
      <c r="E72" s="47"/>
      <c r="F72" s="47"/>
      <c r="G72" s="47"/>
      <c r="H72" s="40"/>
      <c r="I72" s="47"/>
      <c r="J72" s="47"/>
      <c r="L72" s="6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1" customFormat="1">
      <c r="A73" s="167"/>
      <c r="B73" s="47"/>
      <c r="C73" s="47"/>
      <c r="D73" s="40"/>
      <c r="E73" s="47"/>
      <c r="F73" s="47"/>
      <c r="G73" s="47"/>
      <c r="H73" s="40"/>
      <c r="I73" s="47"/>
      <c r="J73" s="47"/>
      <c r="L73" s="6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1" customFormat="1">
      <c r="A74" s="170"/>
      <c r="B74" s="47"/>
      <c r="C74" s="47"/>
      <c r="D74" s="40"/>
      <c r="E74" s="47"/>
      <c r="F74" s="47"/>
      <c r="G74" s="47"/>
      <c r="H74" s="40"/>
      <c r="I74" s="47"/>
      <c r="J74" s="47"/>
      <c r="L74" s="6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1" customFormat="1">
      <c r="A75" s="167"/>
      <c r="B75" s="47"/>
      <c r="C75" s="47"/>
      <c r="D75" s="40"/>
      <c r="E75" s="47"/>
      <c r="F75" s="47"/>
      <c r="G75" s="47"/>
      <c r="H75" s="40"/>
      <c r="I75" s="47"/>
      <c r="J75" s="47"/>
      <c r="L75" s="6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1" customFormat="1">
      <c r="A76" s="167"/>
      <c r="B76" s="47"/>
      <c r="C76" s="47"/>
      <c r="D76" s="40"/>
      <c r="E76" s="47"/>
      <c r="F76" s="47"/>
      <c r="G76" s="47"/>
      <c r="H76" s="40"/>
      <c r="I76" s="47"/>
      <c r="J76" s="47"/>
      <c r="L76" s="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1" customFormat="1">
      <c r="A77" s="167"/>
      <c r="B77" s="47"/>
      <c r="C77" s="47"/>
      <c r="D77" s="40"/>
      <c r="E77" s="47"/>
      <c r="F77" s="47"/>
      <c r="G77" s="47"/>
      <c r="H77" s="40"/>
      <c r="I77" s="47"/>
      <c r="J77" s="47"/>
      <c r="L77" s="6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1" customFormat="1">
      <c r="A78" s="170"/>
      <c r="B78" s="47"/>
      <c r="C78" s="47"/>
      <c r="D78" s="40"/>
      <c r="E78" s="47"/>
      <c r="F78" s="47"/>
      <c r="G78" s="47"/>
      <c r="H78" s="40"/>
      <c r="I78" s="47"/>
      <c r="J78" s="47"/>
      <c r="L78" s="6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" customFormat="1">
      <c r="A79" s="167"/>
      <c r="B79" s="47"/>
      <c r="C79" s="47"/>
      <c r="D79" s="40"/>
      <c r="E79" s="47"/>
      <c r="F79" s="47"/>
      <c r="G79" s="47"/>
      <c r="H79" s="40"/>
      <c r="I79" s="47"/>
      <c r="J79" s="47"/>
      <c r="L79" s="6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1" customFormat="1">
      <c r="A80" s="170"/>
      <c r="B80" s="47"/>
      <c r="C80" s="47"/>
      <c r="D80" s="40"/>
      <c r="E80" s="47"/>
      <c r="F80" s="47"/>
      <c r="G80" s="47"/>
      <c r="H80" s="40"/>
      <c r="I80" s="47"/>
      <c r="J80" s="47"/>
      <c r="L80" s="6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1" customFormat="1">
      <c r="A81" s="167"/>
      <c r="B81" s="48"/>
      <c r="C81" s="48"/>
      <c r="D81" s="48"/>
      <c r="E81" s="48"/>
      <c r="F81" s="48"/>
      <c r="G81" s="48"/>
      <c r="H81" s="48"/>
      <c r="I81" s="48"/>
      <c r="J81" s="48"/>
      <c r="L81" s="6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1" customFormat="1">
      <c r="A82" s="167"/>
      <c r="B82" s="41"/>
      <c r="C82" s="41"/>
      <c r="D82" s="41"/>
      <c r="E82" s="41"/>
      <c r="F82" s="41"/>
      <c r="G82" s="41"/>
      <c r="H82" s="41"/>
      <c r="I82" s="41"/>
      <c r="J82" s="41"/>
      <c r="L82" s="6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1" customFormat="1">
      <c r="A83" s="165"/>
      <c r="B83" s="43"/>
      <c r="C83" s="43"/>
      <c r="D83" s="43"/>
      <c r="E83" s="43"/>
      <c r="F83" s="43"/>
      <c r="G83" s="43"/>
      <c r="H83" s="43"/>
      <c r="I83" s="43"/>
      <c r="J83" s="43"/>
      <c r="L83" s="6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1" customFormat="1">
      <c r="A84" s="165"/>
      <c r="B84" s="43"/>
      <c r="C84" s="43"/>
      <c r="D84" s="43"/>
      <c r="E84" s="43"/>
      <c r="F84" s="43"/>
      <c r="G84" s="43"/>
      <c r="H84" s="43"/>
      <c r="I84" s="43"/>
      <c r="J84" s="43"/>
      <c r="L84" s="6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1" customFormat="1">
      <c r="A85" s="165"/>
      <c r="B85" s="43"/>
      <c r="C85" s="43"/>
      <c r="D85" s="43"/>
      <c r="E85" s="43"/>
      <c r="F85" s="43"/>
      <c r="G85" s="43"/>
      <c r="H85" s="43"/>
      <c r="I85" s="43"/>
      <c r="J85" s="43"/>
      <c r="L85" s="6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1" customFormat="1">
      <c r="A86" s="172"/>
      <c r="B86" s="43"/>
      <c r="C86" s="43"/>
      <c r="D86" s="43"/>
      <c r="E86" s="43"/>
      <c r="F86" s="43"/>
      <c r="G86" s="43"/>
      <c r="H86" s="43"/>
      <c r="I86" s="43"/>
      <c r="J86" s="43"/>
      <c r="L86" s="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1" customFormat="1">
      <c r="A87" s="165"/>
      <c r="B87" s="43"/>
      <c r="C87" s="43"/>
      <c r="D87" s="43"/>
      <c r="E87" s="43"/>
      <c r="F87" s="43"/>
      <c r="G87" s="43"/>
      <c r="H87" s="43"/>
      <c r="I87" s="43"/>
      <c r="J87" s="43"/>
      <c r="L87" s="6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1" customFormat="1">
      <c r="A88" s="172"/>
      <c r="B88" s="43"/>
      <c r="C88" s="43"/>
      <c r="D88" s="43"/>
      <c r="E88" s="43"/>
      <c r="F88" s="43"/>
      <c r="G88" s="43"/>
      <c r="H88" s="43"/>
      <c r="I88" s="43"/>
      <c r="J88" s="43"/>
      <c r="L88" s="6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1" customFormat="1">
      <c r="A89" s="165"/>
      <c r="B89" s="43"/>
      <c r="C89" s="43"/>
      <c r="D89" s="43"/>
      <c r="E89" s="43"/>
      <c r="F89" s="43"/>
      <c r="G89" s="43"/>
      <c r="H89" s="43"/>
      <c r="I89" s="43"/>
      <c r="J89" s="43"/>
      <c r="L89" s="6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1" customFormat="1">
      <c r="A90" s="165"/>
      <c r="B90" s="43"/>
      <c r="C90" s="43"/>
      <c r="D90" s="43"/>
      <c r="E90" s="43"/>
      <c r="F90" s="43"/>
      <c r="G90" s="43"/>
      <c r="H90" s="43"/>
      <c r="I90" s="43"/>
      <c r="J90" s="43"/>
      <c r="L90" s="6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1" customFormat="1">
      <c r="A91" s="165"/>
      <c r="B91" s="43"/>
      <c r="C91" s="43"/>
      <c r="D91" s="43"/>
      <c r="E91" s="43"/>
      <c r="F91" s="43"/>
      <c r="G91" s="43"/>
      <c r="H91" s="43"/>
      <c r="I91" s="43"/>
      <c r="J91" s="43"/>
      <c r="L91" s="6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1" customFormat="1">
      <c r="A92" s="165"/>
      <c r="B92" s="43"/>
      <c r="C92" s="43"/>
      <c r="D92" s="43"/>
      <c r="E92" s="43"/>
      <c r="F92" s="43"/>
      <c r="G92" s="43"/>
      <c r="H92" s="43"/>
      <c r="I92" s="43"/>
      <c r="J92" s="43"/>
      <c r="L92" s="6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1" customFormat="1">
      <c r="A93" s="165"/>
      <c r="B93" s="43"/>
      <c r="C93" s="43"/>
      <c r="D93" s="43"/>
      <c r="E93" s="43"/>
      <c r="F93" s="43"/>
      <c r="G93" s="43"/>
      <c r="H93" s="43"/>
      <c r="I93" s="43"/>
      <c r="J93" s="43"/>
      <c r="L93" s="6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1" customFormat="1">
      <c r="A94" s="165"/>
      <c r="B94" s="43"/>
      <c r="C94" s="43"/>
      <c r="D94" s="43"/>
      <c r="E94" s="43"/>
      <c r="F94" s="43"/>
      <c r="G94" s="43"/>
      <c r="H94" s="43"/>
      <c r="I94" s="43"/>
      <c r="J94" s="43"/>
      <c r="L94" s="6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1" customFormat="1">
      <c r="A95" s="165"/>
      <c r="B95" s="43"/>
      <c r="C95" s="43"/>
      <c r="D95" s="43"/>
      <c r="E95" s="43"/>
      <c r="F95" s="43"/>
      <c r="G95" s="43"/>
      <c r="H95" s="43"/>
      <c r="I95" s="43"/>
      <c r="J95" s="43"/>
      <c r="L95" s="6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1" customFormat="1">
      <c r="A96" s="165"/>
      <c r="B96" s="43"/>
      <c r="C96" s="43"/>
      <c r="D96" s="43"/>
      <c r="E96" s="43"/>
      <c r="F96" s="43"/>
      <c r="G96" s="43"/>
      <c r="H96" s="43"/>
      <c r="I96" s="43"/>
      <c r="J96" s="43"/>
      <c r="L96" s="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</sheetData>
  <mergeCells count="9">
    <mergeCell ref="A27:A28"/>
    <mergeCell ref="B27:E27"/>
    <mergeCell ref="F27:I27"/>
    <mergeCell ref="A1:I1"/>
    <mergeCell ref="A2:I2"/>
    <mergeCell ref="A3:I3"/>
    <mergeCell ref="A5:A6"/>
    <mergeCell ref="B5:E5"/>
    <mergeCell ref="F5:I5"/>
  </mergeCells>
  <pageMargins left="0.75" right="0.75" top="1" bottom="1" header="0.5" footer="0.5"/>
  <pageSetup scale="38" orientation="portrait" r:id="rId1"/>
  <headerFooter alignWithMargins="0"/>
  <ignoredErrors>
    <ignoredError sqref="F37:H37 H45:H46 B37 D37 D45:D4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B8188-5416-4CF1-909F-4325AA17B314}">
  <sheetPr>
    <pageSetUpPr fitToPage="1"/>
  </sheetPr>
  <dimension ref="A1:IV96"/>
  <sheetViews>
    <sheetView zoomScale="70" zoomScaleNormal="70" workbookViewId="0">
      <selection sqref="A1:I1"/>
    </sheetView>
  </sheetViews>
  <sheetFormatPr defaultColWidth="12.5703125" defaultRowHeight="15.75"/>
  <cols>
    <col min="1" max="1" width="56.7109375" style="149" customWidth="1"/>
    <col min="2" max="3" width="21.5703125" style="39" bestFit="1" customWidth="1"/>
    <col min="4" max="4" width="11.140625" style="39" bestFit="1" customWidth="1"/>
    <col min="5" max="5" width="20.7109375" style="39" bestFit="1" customWidth="1"/>
    <col min="6" max="6" width="19.7109375" style="39" bestFit="1" customWidth="1"/>
    <col min="7" max="7" width="19.140625" style="39" bestFit="1" customWidth="1"/>
    <col min="8" max="8" width="11.140625" style="39" bestFit="1" customWidth="1"/>
    <col min="9" max="9" width="20.7109375" style="39" bestFit="1" customWidth="1"/>
    <col min="10" max="10" width="4.7109375" style="39" hidden="1" customWidth="1"/>
    <col min="11" max="11" width="14.140625" style="1" customWidth="1"/>
    <col min="12" max="12" width="20.5703125" style="6" customWidth="1"/>
    <col min="13" max="13" width="13.85546875" customWidth="1"/>
    <col min="14" max="14" width="15.140625" customWidth="1"/>
    <col min="15" max="16" width="13.85546875" customWidth="1"/>
  </cols>
  <sheetData>
    <row r="1" spans="1:256" ht="38.25" customHeight="1">
      <c r="A1" s="274" t="s">
        <v>15</v>
      </c>
      <c r="B1" s="274"/>
      <c r="C1" s="274"/>
      <c r="D1" s="274"/>
      <c r="E1" s="274"/>
      <c r="F1" s="274"/>
      <c r="G1" s="274"/>
      <c r="H1" s="274"/>
      <c r="I1" s="274"/>
      <c r="J1" s="67"/>
      <c r="L1" s="2"/>
      <c r="M1" s="3"/>
      <c r="N1" s="3"/>
      <c r="O1" s="3"/>
      <c r="P1" s="3"/>
    </row>
    <row r="2" spans="1:256" ht="38.25" customHeight="1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67"/>
      <c r="L2" s="2"/>
      <c r="M2" s="3"/>
      <c r="N2" s="3"/>
      <c r="O2" s="3"/>
      <c r="P2" s="3"/>
    </row>
    <row r="3" spans="1:256" ht="37.5" customHeight="1">
      <c r="A3" s="275">
        <v>45078</v>
      </c>
      <c r="B3" s="275"/>
      <c r="C3" s="275"/>
      <c r="D3" s="275"/>
      <c r="E3" s="275"/>
      <c r="F3" s="275"/>
      <c r="G3" s="275"/>
      <c r="H3" s="275"/>
      <c r="I3" s="275"/>
      <c r="J3" s="68"/>
      <c r="L3" s="2"/>
      <c r="M3" s="3"/>
      <c r="N3" s="3"/>
      <c r="O3" s="3"/>
      <c r="P3" s="3"/>
    </row>
    <row r="4" spans="1:256" ht="21.75" customHeight="1">
      <c r="A4" s="150" t="s">
        <v>1</v>
      </c>
      <c r="B4" s="4"/>
      <c r="C4" s="5"/>
      <c r="D4" s="5"/>
      <c r="E4" s="5"/>
      <c r="F4" s="4"/>
      <c r="G4" s="5"/>
      <c r="H4" s="5"/>
      <c r="I4" s="5"/>
      <c r="J4" s="5"/>
      <c r="L4" s="2"/>
      <c r="M4" s="3"/>
      <c r="N4" s="3"/>
      <c r="O4" s="3"/>
      <c r="P4" s="3"/>
    </row>
    <row r="5" spans="1:256" s="8" customFormat="1" ht="35.1" customHeight="1">
      <c r="A5" s="261" t="s">
        <v>16</v>
      </c>
      <c r="B5" s="276" t="s">
        <v>61</v>
      </c>
      <c r="C5" s="277"/>
      <c r="D5" s="277"/>
      <c r="E5" s="278"/>
      <c r="F5" s="276" t="s">
        <v>62</v>
      </c>
      <c r="G5" s="277"/>
      <c r="H5" s="277"/>
      <c r="I5" s="278"/>
      <c r="J5" s="9"/>
      <c r="K5" s="10"/>
      <c r="L5" s="7"/>
    </row>
    <row r="6" spans="1:256" s="8" customFormat="1" ht="49.5" customHeight="1" thickBot="1">
      <c r="A6" s="262"/>
      <c r="B6" s="222" t="s">
        <v>2</v>
      </c>
      <c r="C6" s="223" t="s">
        <v>3</v>
      </c>
      <c r="D6" s="223" t="s">
        <v>4</v>
      </c>
      <c r="E6" s="224" t="s">
        <v>5</v>
      </c>
      <c r="F6" s="222" t="s">
        <v>2</v>
      </c>
      <c r="G6" s="223" t="s">
        <v>3</v>
      </c>
      <c r="H6" s="223" t="s">
        <v>4</v>
      </c>
      <c r="I6" s="224" t="s">
        <v>5</v>
      </c>
      <c r="J6" s="11"/>
      <c r="K6" s="10"/>
      <c r="L6" s="7"/>
    </row>
    <row r="7" spans="1:256" ht="53.25" customHeight="1" thickTop="1">
      <c r="A7" s="12" t="s">
        <v>12</v>
      </c>
      <c r="B7" s="186">
        <f>C7+E7</f>
        <v>5111181</v>
      </c>
      <c r="C7" s="187">
        <v>4994590</v>
      </c>
      <c r="D7" s="188">
        <f>C7/B7</f>
        <v>0.97718902930653406</v>
      </c>
      <c r="E7" s="189">
        <v>116591</v>
      </c>
      <c r="F7" s="186">
        <f>G7+I7</f>
        <v>5540411</v>
      </c>
      <c r="G7" s="187">
        <v>5460724</v>
      </c>
      <c r="H7" s="188">
        <f>G7/F7</f>
        <v>0.98561713201421342</v>
      </c>
      <c r="I7" s="189">
        <v>79687</v>
      </c>
      <c r="J7" s="13"/>
      <c r="M7" s="14"/>
      <c r="N7" s="14"/>
    </row>
    <row r="8" spans="1:256" ht="35.1" customHeight="1">
      <c r="A8" s="15" t="s">
        <v>6</v>
      </c>
      <c r="B8" s="225"/>
      <c r="C8" s="226"/>
      <c r="D8" s="227"/>
      <c r="E8" s="228"/>
      <c r="F8" s="190"/>
      <c r="G8" s="191"/>
      <c r="H8" s="192"/>
      <c r="I8" s="193"/>
      <c r="J8" s="16"/>
      <c r="M8" s="14"/>
      <c r="N8" s="14"/>
    </row>
    <row r="9" spans="1:256" ht="24.95" customHeight="1">
      <c r="A9" s="220" t="s">
        <v>73</v>
      </c>
      <c r="B9" s="194">
        <f t="shared" ref="B9:B25" si="0">C9+E9</f>
        <v>2884484</v>
      </c>
      <c r="C9" s="195">
        <v>2870050</v>
      </c>
      <c r="D9" s="196">
        <f t="shared" ref="D9:D25" si="1">C9/B9</f>
        <v>0.99499598541714918</v>
      </c>
      <c r="E9" s="197">
        <v>14434</v>
      </c>
      <c r="F9" s="194">
        <f t="shared" ref="F9:F25" si="2">G9+I9</f>
        <v>2902774</v>
      </c>
      <c r="G9" s="195">
        <v>2888917</v>
      </c>
      <c r="H9" s="196">
        <f t="shared" ref="H9:H25" si="3">G9/F9</f>
        <v>0.995226290438043</v>
      </c>
      <c r="I9" s="197">
        <v>13857</v>
      </c>
      <c r="J9" s="13"/>
      <c r="M9" s="14"/>
      <c r="N9" s="14"/>
    </row>
    <row r="10" spans="1:256" ht="24.95" customHeight="1">
      <c r="A10" s="220" t="s">
        <v>74</v>
      </c>
      <c r="B10" s="194">
        <f t="shared" si="0"/>
        <v>527662</v>
      </c>
      <c r="C10" s="195">
        <v>523845</v>
      </c>
      <c r="D10" s="196">
        <f t="shared" si="1"/>
        <v>0.9927662026069719</v>
      </c>
      <c r="E10" s="197">
        <v>3817</v>
      </c>
      <c r="F10" s="194">
        <f t="shared" si="2"/>
        <v>524074</v>
      </c>
      <c r="G10" s="195">
        <v>520192</v>
      </c>
      <c r="H10" s="196">
        <f t="shared" si="3"/>
        <v>0.99259264912970302</v>
      </c>
      <c r="I10" s="197">
        <v>3882</v>
      </c>
      <c r="J10" s="13"/>
      <c r="K10" s="17"/>
      <c r="M10" s="14"/>
      <c r="N10" s="14"/>
    </row>
    <row r="11" spans="1:256" ht="24.95" customHeight="1">
      <c r="A11" s="220" t="s">
        <v>75</v>
      </c>
      <c r="B11" s="194">
        <f t="shared" si="0"/>
        <v>66253409</v>
      </c>
      <c r="C11" s="195">
        <v>65530332</v>
      </c>
      <c r="D11" s="196">
        <f t="shared" si="1"/>
        <v>0.98908619177618473</v>
      </c>
      <c r="E11" s="197">
        <v>723077</v>
      </c>
      <c r="F11" s="194">
        <f t="shared" si="2"/>
        <v>67311230</v>
      </c>
      <c r="G11" s="195">
        <v>66585685</v>
      </c>
      <c r="H11" s="196">
        <f t="shared" si="3"/>
        <v>0.98922104082780837</v>
      </c>
      <c r="I11" s="197">
        <v>725545</v>
      </c>
      <c r="J11" s="13"/>
      <c r="L11" s="18"/>
      <c r="M11" s="14"/>
      <c r="N11" s="14"/>
      <c r="IV11" s="19">
        <f>+I11-E11</f>
        <v>2468</v>
      </c>
    </row>
    <row r="12" spans="1:256" ht="24.95" customHeight="1">
      <c r="A12" s="71" t="s">
        <v>18</v>
      </c>
      <c r="B12" s="194">
        <f t="shared" si="0"/>
        <v>15855</v>
      </c>
      <c r="C12" s="195">
        <v>14808</v>
      </c>
      <c r="D12" s="196">
        <f t="shared" si="1"/>
        <v>0.93396404919583731</v>
      </c>
      <c r="E12" s="197">
        <v>1047</v>
      </c>
      <c r="F12" s="194">
        <f t="shared" si="2"/>
        <v>14272</v>
      </c>
      <c r="G12" s="195">
        <v>13285</v>
      </c>
      <c r="H12" s="196">
        <f t="shared" si="3"/>
        <v>0.93084360986547088</v>
      </c>
      <c r="I12" s="197">
        <v>987</v>
      </c>
      <c r="J12" s="13"/>
      <c r="K12" s="20"/>
      <c r="M12" s="14"/>
      <c r="N12" s="14"/>
    </row>
    <row r="13" spans="1:256" ht="24.95" customHeight="1">
      <c r="A13" s="220" t="s">
        <v>82</v>
      </c>
      <c r="B13" s="194">
        <f t="shared" si="0"/>
        <v>7709207</v>
      </c>
      <c r="C13" s="195">
        <v>7442260</v>
      </c>
      <c r="D13" s="196">
        <f t="shared" si="1"/>
        <v>0.96537296248498705</v>
      </c>
      <c r="E13" s="197">
        <v>266947</v>
      </c>
      <c r="F13" s="194">
        <f t="shared" si="2"/>
        <v>14989693</v>
      </c>
      <c r="G13" s="195">
        <v>14496533</v>
      </c>
      <c r="H13" s="196">
        <f t="shared" si="3"/>
        <v>0.9671000600212426</v>
      </c>
      <c r="I13" s="197">
        <v>493160</v>
      </c>
      <c r="J13" s="13"/>
      <c r="M13" s="14"/>
      <c r="N13" s="14"/>
    </row>
    <row r="14" spans="1:256" ht="24.95" customHeight="1">
      <c r="A14" s="220" t="s">
        <v>83</v>
      </c>
      <c r="B14" s="194">
        <f t="shared" si="0"/>
        <v>6209798</v>
      </c>
      <c r="C14" s="195">
        <v>6098607</v>
      </c>
      <c r="D14" s="196">
        <f t="shared" si="1"/>
        <v>0.98209426457994287</v>
      </c>
      <c r="E14" s="197">
        <v>111191</v>
      </c>
      <c r="F14" s="194">
        <f t="shared" si="2"/>
        <v>12841313</v>
      </c>
      <c r="G14" s="195">
        <v>12619800</v>
      </c>
      <c r="H14" s="196">
        <f t="shared" si="3"/>
        <v>0.98274997268581488</v>
      </c>
      <c r="I14" s="197">
        <v>221513</v>
      </c>
      <c r="J14" s="13"/>
      <c r="L14" s="18"/>
      <c r="M14" s="14"/>
      <c r="N14" s="14"/>
      <c r="IV14" s="19">
        <f>+I14-E14</f>
        <v>110322</v>
      </c>
    </row>
    <row r="15" spans="1:256" ht="35.1" customHeight="1">
      <c r="A15" s="221" t="s">
        <v>78</v>
      </c>
      <c r="B15" s="198">
        <f t="shared" si="0"/>
        <v>83600415</v>
      </c>
      <c r="C15" s="187">
        <v>82479902</v>
      </c>
      <c r="D15" s="199">
        <f t="shared" si="1"/>
        <v>0.98659680098477975</v>
      </c>
      <c r="E15" s="200">
        <v>1120513</v>
      </c>
      <c r="F15" s="198">
        <f t="shared" si="2"/>
        <v>98583356</v>
      </c>
      <c r="G15" s="187">
        <v>97124412</v>
      </c>
      <c r="H15" s="199">
        <f t="shared" si="3"/>
        <v>0.98520090957341722</v>
      </c>
      <c r="I15" s="200">
        <v>1458944</v>
      </c>
      <c r="J15" s="13"/>
      <c r="M15" s="14"/>
      <c r="N15" s="14"/>
    </row>
    <row r="16" spans="1:256" ht="35.1" customHeight="1">
      <c r="A16" s="21" t="s">
        <v>7</v>
      </c>
      <c r="B16" s="201">
        <f t="shared" si="0"/>
        <v>1718476</v>
      </c>
      <c r="C16" s="187">
        <v>1592966</v>
      </c>
      <c r="D16" s="199">
        <f t="shared" si="1"/>
        <v>0.92696435679055167</v>
      </c>
      <c r="E16" s="189">
        <v>125510</v>
      </c>
      <c r="F16" s="201">
        <f t="shared" si="2"/>
        <v>2028722</v>
      </c>
      <c r="G16" s="187">
        <v>1906147</v>
      </c>
      <c r="H16" s="199">
        <f t="shared" si="3"/>
        <v>0.93958018890710504</v>
      </c>
      <c r="I16" s="189">
        <v>122575</v>
      </c>
      <c r="J16" s="13"/>
      <c r="M16" s="14"/>
      <c r="N16" s="14"/>
    </row>
    <row r="17" spans="1:14" ht="35.1" customHeight="1">
      <c r="A17" s="22" t="s">
        <v>8</v>
      </c>
      <c r="B17" s="201">
        <f t="shared" si="0"/>
        <v>2859048</v>
      </c>
      <c r="C17" s="187">
        <v>2407816</v>
      </c>
      <c r="D17" s="199">
        <f t="shared" si="1"/>
        <v>0.84217403835122739</v>
      </c>
      <c r="E17" s="189">
        <v>451232</v>
      </c>
      <c r="F17" s="201">
        <f t="shared" si="2"/>
        <v>3558434</v>
      </c>
      <c r="G17" s="187">
        <v>3150248</v>
      </c>
      <c r="H17" s="199">
        <f t="shared" si="3"/>
        <v>0.88529055196752282</v>
      </c>
      <c r="I17" s="189">
        <v>408186</v>
      </c>
      <c r="J17" s="13"/>
      <c r="K17" s="23"/>
      <c r="M17" s="14"/>
      <c r="N17" s="14"/>
    </row>
    <row r="18" spans="1:14" ht="35.1" customHeight="1">
      <c r="A18" s="21" t="s">
        <v>9</v>
      </c>
      <c r="B18" s="201">
        <f t="shared" si="0"/>
        <v>3262547</v>
      </c>
      <c r="C18" s="187">
        <v>1912965</v>
      </c>
      <c r="D18" s="199">
        <f t="shared" si="1"/>
        <v>0.58634097838284016</v>
      </c>
      <c r="E18" s="189">
        <v>1349582</v>
      </c>
      <c r="F18" s="201">
        <f t="shared" si="2"/>
        <v>3585756</v>
      </c>
      <c r="G18" s="187">
        <v>1698178</v>
      </c>
      <c r="H18" s="199">
        <f t="shared" si="3"/>
        <v>0.47358994867470067</v>
      </c>
      <c r="I18" s="189">
        <v>1887578</v>
      </c>
      <c r="J18" s="13"/>
      <c r="K18" s="49"/>
      <c r="M18" s="14"/>
      <c r="N18" s="14"/>
    </row>
    <row r="19" spans="1:14" s="149" customFormat="1" ht="35.1" customHeight="1">
      <c r="A19" s="50" t="s">
        <v>20</v>
      </c>
      <c r="B19" s="53">
        <f t="shared" si="0"/>
        <v>0</v>
      </c>
      <c r="C19" s="54">
        <v>0</v>
      </c>
      <c r="D19" s="55">
        <v>0</v>
      </c>
      <c r="E19" s="52">
        <v>0</v>
      </c>
      <c r="F19" s="53">
        <f t="shared" si="2"/>
        <v>0</v>
      </c>
      <c r="G19" s="54">
        <v>0</v>
      </c>
      <c r="H19" s="55">
        <v>0</v>
      </c>
      <c r="I19" s="52">
        <v>0</v>
      </c>
      <c r="J19" s="154"/>
    </row>
    <row r="20" spans="1:14" s="149" customFormat="1" ht="35.1" customHeight="1">
      <c r="A20" s="50" t="s">
        <v>24</v>
      </c>
      <c r="B20" s="53">
        <f t="shared" si="0"/>
        <v>0</v>
      </c>
      <c r="C20" s="54">
        <v>0</v>
      </c>
      <c r="D20" s="55">
        <v>0</v>
      </c>
      <c r="E20" s="175">
        <v>0</v>
      </c>
      <c r="F20" s="53">
        <f t="shared" si="2"/>
        <v>0</v>
      </c>
      <c r="G20" s="54">
        <v>0</v>
      </c>
      <c r="H20" s="55">
        <v>0</v>
      </c>
      <c r="I20" s="175">
        <v>0</v>
      </c>
      <c r="J20" s="154"/>
    </row>
    <row r="21" spans="1:14" ht="35.1" customHeight="1">
      <c r="A21" s="21" t="s">
        <v>11</v>
      </c>
      <c r="B21" s="201">
        <f t="shared" si="0"/>
        <v>51782</v>
      </c>
      <c r="C21" s="187">
        <v>51782</v>
      </c>
      <c r="D21" s="199">
        <f t="shared" si="1"/>
        <v>1</v>
      </c>
      <c r="E21" s="189">
        <v>0</v>
      </c>
      <c r="F21" s="201">
        <f t="shared" si="2"/>
        <v>53516</v>
      </c>
      <c r="G21" s="187">
        <v>53516</v>
      </c>
      <c r="H21" s="199">
        <f t="shared" si="3"/>
        <v>1</v>
      </c>
      <c r="I21" s="189">
        <v>0</v>
      </c>
      <c r="J21" s="13"/>
      <c r="M21" s="14"/>
      <c r="N21" s="14"/>
    </row>
    <row r="22" spans="1:14" ht="35.1" customHeight="1">
      <c r="A22" s="24" t="s">
        <v>10</v>
      </c>
      <c r="B22" s="202">
        <f t="shared" si="0"/>
        <v>96603449</v>
      </c>
      <c r="C22" s="203">
        <v>93440021</v>
      </c>
      <c r="D22" s="204">
        <f t="shared" si="1"/>
        <v>0.96725346731667938</v>
      </c>
      <c r="E22" s="229">
        <v>3163428</v>
      </c>
      <c r="F22" s="202">
        <f t="shared" si="2"/>
        <v>113350195</v>
      </c>
      <c r="G22" s="203">
        <v>109393225</v>
      </c>
      <c r="H22" s="204">
        <f t="shared" si="3"/>
        <v>0.96509075260082255</v>
      </c>
      <c r="I22" s="205">
        <v>3956970</v>
      </c>
      <c r="J22" s="25"/>
      <c r="L22" s="18"/>
      <c r="M22" s="14"/>
      <c r="N22" s="14"/>
    </row>
    <row r="23" spans="1:14" ht="35.1" customHeight="1">
      <c r="A23" s="56" t="s">
        <v>23</v>
      </c>
      <c r="B23" s="57">
        <f t="shared" si="0"/>
        <v>96603449</v>
      </c>
      <c r="C23" s="58">
        <v>93440021</v>
      </c>
      <c r="D23" s="59">
        <f t="shared" si="1"/>
        <v>0.96725346731667938</v>
      </c>
      <c r="E23" s="147">
        <v>3163428</v>
      </c>
      <c r="F23" s="57">
        <f t="shared" si="2"/>
        <v>113350195</v>
      </c>
      <c r="G23" s="58">
        <v>109393225</v>
      </c>
      <c r="H23" s="59">
        <f t="shared" si="3"/>
        <v>0.96509075260082255</v>
      </c>
      <c r="I23" s="147">
        <v>3956970</v>
      </c>
      <c r="J23" s="25"/>
      <c r="L23" s="18"/>
      <c r="M23" s="14"/>
      <c r="N23" s="14"/>
    </row>
    <row r="24" spans="1:14" ht="35.1" customHeight="1">
      <c r="A24" s="157" t="s">
        <v>17</v>
      </c>
      <c r="B24" s="202">
        <f t="shared" si="0"/>
        <v>93340902</v>
      </c>
      <c r="C24" s="206">
        <v>91527056</v>
      </c>
      <c r="D24" s="204">
        <f t="shared" si="1"/>
        <v>0.98056751155029553</v>
      </c>
      <c r="E24" s="207">
        <v>1813846</v>
      </c>
      <c r="F24" s="202">
        <f t="shared" si="2"/>
        <v>109764439</v>
      </c>
      <c r="G24" s="206">
        <v>107695047</v>
      </c>
      <c r="H24" s="204">
        <f t="shared" si="3"/>
        <v>0.98114697238146498</v>
      </c>
      <c r="I24" s="207">
        <v>2069392</v>
      </c>
      <c r="J24" s="25"/>
      <c r="L24" s="18"/>
      <c r="M24" s="18"/>
      <c r="N24" s="14"/>
    </row>
    <row r="25" spans="1:14" ht="35.1" customHeight="1">
      <c r="A25" s="27" t="s">
        <v>21</v>
      </c>
      <c r="B25" s="28">
        <f t="shared" si="0"/>
        <v>56649</v>
      </c>
      <c r="C25" s="29">
        <v>0</v>
      </c>
      <c r="D25" s="30">
        <f t="shared" si="1"/>
        <v>0</v>
      </c>
      <c r="E25" s="31">
        <v>56649</v>
      </c>
      <c r="F25" s="28">
        <f t="shared" si="2"/>
        <v>54710</v>
      </c>
      <c r="G25" s="159">
        <v>0</v>
      </c>
      <c r="H25" s="30">
        <f t="shared" si="3"/>
        <v>0</v>
      </c>
      <c r="I25" s="160">
        <v>54710</v>
      </c>
      <c r="J25" s="32"/>
      <c r="K25" s="33"/>
      <c r="L25" s="18"/>
      <c r="M25" s="18"/>
      <c r="N25" s="14"/>
    </row>
    <row r="26" spans="1:14" ht="12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18"/>
      <c r="M26" s="18"/>
      <c r="N26" s="14"/>
    </row>
    <row r="27" spans="1:14" ht="48.75" customHeight="1">
      <c r="A27" s="261" t="s">
        <v>16</v>
      </c>
      <c r="B27" s="271" t="s">
        <v>63</v>
      </c>
      <c r="C27" s="272"/>
      <c r="D27" s="272"/>
      <c r="E27" s="273"/>
      <c r="F27" s="271" t="s">
        <v>64</v>
      </c>
      <c r="G27" s="272"/>
      <c r="H27" s="272"/>
      <c r="I27" s="273"/>
      <c r="J27" s="35"/>
      <c r="K27" s="33"/>
      <c r="L27" s="18"/>
      <c r="M27" s="18"/>
      <c r="N27" s="14"/>
    </row>
    <row r="28" spans="1:14" ht="49.5" customHeight="1" thickBot="1">
      <c r="A28" s="262"/>
      <c r="B28" s="230" t="s">
        <v>2</v>
      </c>
      <c r="C28" s="231" t="s">
        <v>3</v>
      </c>
      <c r="D28" s="231" t="s">
        <v>4</v>
      </c>
      <c r="E28" s="232" t="s">
        <v>5</v>
      </c>
      <c r="F28" s="230" t="s">
        <v>2</v>
      </c>
      <c r="G28" s="231" t="s">
        <v>3</v>
      </c>
      <c r="H28" s="231" t="s">
        <v>4</v>
      </c>
      <c r="I28" s="232" t="s">
        <v>5</v>
      </c>
      <c r="J28" s="11"/>
      <c r="K28" s="33"/>
      <c r="L28" s="18"/>
      <c r="M28" s="18"/>
      <c r="N28" s="14"/>
    </row>
    <row r="29" spans="1:14" ht="51.75" customHeight="1" thickTop="1">
      <c r="A29" s="12" t="s">
        <v>12</v>
      </c>
      <c r="B29" s="211">
        <f>C29+E29</f>
        <v>48738343</v>
      </c>
      <c r="C29" s="187">
        <f>C7+'May23'!C29</f>
        <v>48015427</v>
      </c>
      <c r="D29" s="188">
        <f>C29/B29</f>
        <v>0.98516740710696704</v>
      </c>
      <c r="E29" s="212">
        <f>E7+'May23'!E29</f>
        <v>722916</v>
      </c>
      <c r="F29" s="211">
        <f>G29+I29</f>
        <v>49012171</v>
      </c>
      <c r="G29" s="187">
        <f>G7+'May23'!G29</f>
        <v>48136156</v>
      </c>
      <c r="H29" s="188">
        <f>G29/F29</f>
        <v>0.98212658239521766</v>
      </c>
      <c r="I29" s="212">
        <f>I7+'May23'!I29</f>
        <v>876015</v>
      </c>
      <c r="J29" s="13"/>
      <c r="M29" s="14"/>
      <c r="N29" s="14"/>
    </row>
    <row r="30" spans="1:14" ht="35.1" customHeight="1">
      <c r="A30" s="15" t="s">
        <v>6</v>
      </c>
      <c r="B30" s="194"/>
      <c r="C30" s="226"/>
      <c r="D30" s="227"/>
      <c r="E30" s="228"/>
      <c r="F30" s="194"/>
      <c r="G30" s="226"/>
      <c r="H30" s="227"/>
      <c r="I30" s="228"/>
      <c r="J30" s="16"/>
      <c r="M30" s="14"/>
      <c r="N30" s="14"/>
    </row>
    <row r="31" spans="1:14" ht="24.95" customHeight="1">
      <c r="A31" s="220" t="s">
        <v>73</v>
      </c>
      <c r="B31" s="194">
        <f t="shared" ref="B31:B36" si="4">C31+E31</f>
        <v>25884027</v>
      </c>
      <c r="C31" s="214">
        <f>C9+'May23'!C31</f>
        <v>25761565</v>
      </c>
      <c r="D31" s="196">
        <f t="shared" ref="D31:D47" si="5">C31/B31</f>
        <v>0.99526881964695835</v>
      </c>
      <c r="E31" s="215">
        <f>E9+'May23'!E31</f>
        <v>122462</v>
      </c>
      <c r="F31" s="194">
        <f t="shared" ref="F31:F36" si="6">G31+I31</f>
        <v>26086144</v>
      </c>
      <c r="G31" s="214">
        <f>G9+'May23'!G31</f>
        <v>25957370</v>
      </c>
      <c r="H31" s="196">
        <f t="shared" ref="H31:H47" si="7">G31/F31</f>
        <v>0.99506350957811163</v>
      </c>
      <c r="I31" s="215">
        <f>I9+'May23'!I31</f>
        <v>128774</v>
      </c>
      <c r="J31" s="13"/>
      <c r="M31" s="14"/>
      <c r="N31" s="14"/>
    </row>
    <row r="32" spans="1:14" ht="24.95" customHeight="1">
      <c r="A32" s="220" t="s">
        <v>74</v>
      </c>
      <c r="B32" s="194">
        <f t="shared" si="4"/>
        <v>4835681</v>
      </c>
      <c r="C32" s="214">
        <f>C10+'May23'!C32</f>
        <v>4797908</v>
      </c>
      <c r="D32" s="196">
        <f t="shared" si="5"/>
        <v>0.99218869069320326</v>
      </c>
      <c r="E32" s="215">
        <f>E10+'May23'!E32</f>
        <v>37773</v>
      </c>
      <c r="F32" s="194">
        <f t="shared" si="6"/>
        <v>4710037</v>
      </c>
      <c r="G32" s="214">
        <f>G10+'May23'!G32</f>
        <v>4675892</v>
      </c>
      <c r="H32" s="196">
        <f t="shared" si="7"/>
        <v>0.99275058773423652</v>
      </c>
      <c r="I32" s="215">
        <f>I10+'May23'!I32</f>
        <v>34145</v>
      </c>
      <c r="J32" s="13"/>
      <c r="K32" s="17"/>
      <c r="M32" s="14"/>
      <c r="N32" s="14"/>
    </row>
    <row r="33" spans="1:14" ht="24.95" customHeight="1">
      <c r="A33" s="220" t="s">
        <v>75</v>
      </c>
      <c r="B33" s="194">
        <f t="shared" si="4"/>
        <v>598703822</v>
      </c>
      <c r="C33" s="214">
        <f>C11+'May23'!C33</f>
        <v>593035992</v>
      </c>
      <c r="D33" s="196">
        <f t="shared" si="5"/>
        <v>0.99053316549564296</v>
      </c>
      <c r="E33" s="215">
        <f>E11+'May23'!E33</f>
        <v>5667830</v>
      </c>
      <c r="F33" s="194">
        <f t="shared" si="6"/>
        <v>606895675</v>
      </c>
      <c r="G33" s="214">
        <f>G11+'May23'!G33</f>
        <v>601375958</v>
      </c>
      <c r="H33" s="196">
        <f t="shared" si="7"/>
        <v>0.99090499862270398</v>
      </c>
      <c r="I33" s="215">
        <f>I11+'May23'!I33</f>
        <v>5519717</v>
      </c>
      <c r="J33" s="13"/>
      <c r="M33" s="14"/>
      <c r="N33" s="14"/>
    </row>
    <row r="34" spans="1:14" ht="24.95" customHeight="1">
      <c r="A34" s="71" t="s">
        <v>18</v>
      </c>
      <c r="B34" s="194">
        <f t="shared" si="4"/>
        <v>148497</v>
      </c>
      <c r="C34" s="214">
        <f>C12+'May23'!C34</f>
        <v>138579</v>
      </c>
      <c r="D34" s="196">
        <f t="shared" si="5"/>
        <v>0.93321077193478652</v>
      </c>
      <c r="E34" s="215">
        <f>E12+'May23'!E34</f>
        <v>9918</v>
      </c>
      <c r="F34" s="194">
        <f t="shared" si="6"/>
        <v>133620</v>
      </c>
      <c r="G34" s="214">
        <f>G12+'May23'!G34</f>
        <v>124315</v>
      </c>
      <c r="H34" s="196">
        <f t="shared" si="7"/>
        <v>0.93036222122436762</v>
      </c>
      <c r="I34" s="215">
        <f>I12+'May23'!I34</f>
        <v>9305</v>
      </c>
      <c r="J34" s="13"/>
      <c r="M34" s="14"/>
      <c r="N34" s="14"/>
    </row>
    <row r="35" spans="1:14" ht="24.95" customHeight="1">
      <c r="A35" s="220" t="s">
        <v>82</v>
      </c>
      <c r="B35" s="194">
        <f t="shared" si="4"/>
        <v>70068968</v>
      </c>
      <c r="C35" s="214">
        <f>C13+'May23'!C35</f>
        <v>67608740</v>
      </c>
      <c r="D35" s="196">
        <f t="shared" si="5"/>
        <v>0.96488847959056567</v>
      </c>
      <c r="E35" s="215">
        <f>E13+'May23'!E35</f>
        <v>2460228</v>
      </c>
      <c r="F35" s="194">
        <f t="shared" si="6"/>
        <v>68719242</v>
      </c>
      <c r="G35" s="214">
        <f>G13+'May23'!G35</f>
        <v>66301257</v>
      </c>
      <c r="H35" s="196">
        <f t="shared" si="7"/>
        <v>0.96481356706466581</v>
      </c>
      <c r="I35" s="215">
        <f>I13+'May23'!I35</f>
        <v>2417985</v>
      </c>
      <c r="J35" s="13"/>
      <c r="M35" s="14"/>
      <c r="N35" s="14"/>
    </row>
    <row r="36" spans="1:14" ht="24.95" customHeight="1">
      <c r="A36" s="220" t="s">
        <v>83</v>
      </c>
      <c r="B36" s="194">
        <f t="shared" si="4"/>
        <v>55606302</v>
      </c>
      <c r="C36" s="214">
        <f>C14+'May23'!C36</f>
        <v>54588516</v>
      </c>
      <c r="D36" s="196">
        <f t="shared" si="5"/>
        <v>0.98169657101096208</v>
      </c>
      <c r="E36" s="215">
        <f>E14+'May23'!E36</f>
        <v>1017786</v>
      </c>
      <c r="F36" s="194">
        <f t="shared" si="6"/>
        <v>57727881</v>
      </c>
      <c r="G36" s="214">
        <f>G14+'May23'!G36</f>
        <v>56647435</v>
      </c>
      <c r="H36" s="196">
        <f t="shared" si="7"/>
        <v>0.98128380981106855</v>
      </c>
      <c r="I36" s="215">
        <f>I14+'May23'!I36</f>
        <v>1080446</v>
      </c>
      <c r="J36" s="13"/>
      <c r="M36" s="14"/>
      <c r="N36" s="14"/>
    </row>
    <row r="37" spans="1:14" ht="35.1" customHeight="1">
      <c r="A37" s="221" t="s">
        <v>78</v>
      </c>
      <c r="B37" s="198">
        <f>SUM(B31:B36)</f>
        <v>755247297</v>
      </c>
      <c r="C37" s="214">
        <f>SUM(C31:C36)</f>
        <v>745931300</v>
      </c>
      <c r="D37" s="196">
        <f t="shared" si="5"/>
        <v>0.98766497141134424</v>
      </c>
      <c r="E37" s="215">
        <f>SUM(E31:E36)</f>
        <v>9315997</v>
      </c>
      <c r="F37" s="198">
        <f>SUM(F31:F36)</f>
        <v>764272599</v>
      </c>
      <c r="G37" s="214">
        <f>SUM(G31:G36)</f>
        <v>755082227</v>
      </c>
      <c r="H37" s="196">
        <f t="shared" si="7"/>
        <v>0.98797500785449455</v>
      </c>
      <c r="I37" s="215">
        <f>SUM(I31:I36)</f>
        <v>9190372</v>
      </c>
      <c r="J37" s="13"/>
      <c r="M37" s="14"/>
      <c r="N37" s="14"/>
    </row>
    <row r="38" spans="1:14" ht="35.1" customHeight="1">
      <c r="A38" s="21" t="s">
        <v>7</v>
      </c>
      <c r="B38" s="198">
        <f t="shared" ref="B38:B43" si="8">C38+E38</f>
        <v>17781027</v>
      </c>
      <c r="C38" s="216">
        <f>C16+'May23'!C38</f>
        <v>16613204</v>
      </c>
      <c r="D38" s="234">
        <f t="shared" si="5"/>
        <v>0.93432196014324709</v>
      </c>
      <c r="E38" s="217">
        <f>E16+'May23'!E38</f>
        <v>1167823</v>
      </c>
      <c r="F38" s="198">
        <f t="shared" ref="F38:F43" si="9">G38+I38</f>
        <v>16167237</v>
      </c>
      <c r="G38" s="216">
        <f>G16+'May23'!G38</f>
        <v>14947468</v>
      </c>
      <c r="H38" s="234">
        <f t="shared" si="7"/>
        <v>0.92455303277857559</v>
      </c>
      <c r="I38" s="217">
        <f>I16+'May23'!I38</f>
        <v>1219769</v>
      </c>
      <c r="J38" s="13"/>
      <c r="M38" s="14"/>
      <c r="N38" s="14"/>
    </row>
    <row r="39" spans="1:14" ht="35.1" customHeight="1">
      <c r="A39" s="22" t="s">
        <v>8</v>
      </c>
      <c r="B39" s="198">
        <f t="shared" si="8"/>
        <v>27706133</v>
      </c>
      <c r="C39" s="216">
        <f>C17+'May23'!C39</f>
        <v>23285242</v>
      </c>
      <c r="D39" s="234">
        <f t="shared" si="5"/>
        <v>0.84043637558514572</v>
      </c>
      <c r="E39" s="217">
        <f>E17+'May23'!E39</f>
        <v>4420891</v>
      </c>
      <c r="F39" s="198">
        <f t="shared" si="9"/>
        <v>30574966</v>
      </c>
      <c r="G39" s="216">
        <f>G17+'May23'!G39</f>
        <v>25974067</v>
      </c>
      <c r="H39" s="234">
        <f t="shared" si="7"/>
        <v>0.84952071573849008</v>
      </c>
      <c r="I39" s="217">
        <f>I17+'May23'!I39</f>
        <v>4600899</v>
      </c>
      <c r="J39" s="13"/>
      <c r="M39" s="14"/>
      <c r="N39" s="14"/>
    </row>
    <row r="40" spans="1:14" ht="35.1" customHeight="1">
      <c r="A40" s="21" t="s">
        <v>9</v>
      </c>
      <c r="B40" s="198">
        <f t="shared" si="8"/>
        <v>114272450</v>
      </c>
      <c r="C40" s="216">
        <f>C18+'May23'!C40</f>
        <v>94784475</v>
      </c>
      <c r="D40" s="234">
        <f t="shared" si="5"/>
        <v>0.8294604255006347</v>
      </c>
      <c r="E40" s="217">
        <f>E18+'May23'!E40</f>
        <v>19487975</v>
      </c>
      <c r="F40" s="198">
        <f t="shared" si="9"/>
        <v>114580280</v>
      </c>
      <c r="G40" s="216">
        <f>G18+'May23'!G40</f>
        <v>93697425</v>
      </c>
      <c r="H40" s="234">
        <f t="shared" si="7"/>
        <v>0.81774477248615551</v>
      </c>
      <c r="I40" s="217">
        <f>I18+'May23'!I40</f>
        <v>20882855</v>
      </c>
      <c r="J40" s="13"/>
      <c r="M40" s="14"/>
      <c r="N40" s="14"/>
    </row>
    <row r="41" spans="1:14" ht="35.1" customHeight="1">
      <c r="A41" s="50" t="s">
        <v>20</v>
      </c>
      <c r="B41" s="53">
        <f t="shared" si="8"/>
        <v>1836040</v>
      </c>
      <c r="C41" s="51">
        <f>C19+'May23'!C41</f>
        <v>831894</v>
      </c>
      <c r="D41" s="55">
        <f t="shared" si="5"/>
        <v>0.45309143591642881</v>
      </c>
      <c r="E41" s="52">
        <f>E19+'May23'!E41</f>
        <v>1004146</v>
      </c>
      <c r="F41" s="53">
        <f t="shared" si="9"/>
        <v>0</v>
      </c>
      <c r="G41" s="51">
        <f>G19+'May23'!G41</f>
        <v>0</v>
      </c>
      <c r="H41" s="55">
        <v>0</v>
      </c>
      <c r="I41" s="52">
        <f>I19+'May23'!I41</f>
        <v>0</v>
      </c>
      <c r="J41" s="13"/>
      <c r="M41" s="14"/>
      <c r="N41" s="14"/>
    </row>
    <row r="42" spans="1:14" ht="35.1" customHeight="1">
      <c r="A42" s="50" t="s">
        <v>24</v>
      </c>
      <c r="B42" s="53">
        <f t="shared" si="8"/>
        <v>108292816</v>
      </c>
      <c r="C42" s="51">
        <f>C20+'May23'!C42</f>
        <v>93781387</v>
      </c>
      <c r="D42" s="55">
        <f t="shared" si="5"/>
        <v>0.86599823020577837</v>
      </c>
      <c r="E42" s="52">
        <f>E20+'May23'!E42</f>
        <v>14511429</v>
      </c>
      <c r="F42" s="53">
        <f t="shared" si="9"/>
        <v>0</v>
      </c>
      <c r="G42" s="51">
        <f>G20+'May23'!G42</f>
        <v>0</v>
      </c>
      <c r="H42" s="55">
        <v>0</v>
      </c>
      <c r="I42" s="52">
        <f>I20+'May23'!I42</f>
        <v>0</v>
      </c>
      <c r="J42" s="13"/>
      <c r="M42" s="14"/>
      <c r="N42" s="14"/>
    </row>
    <row r="43" spans="1:14" ht="35.1" customHeight="1">
      <c r="A43" s="21" t="s">
        <v>11</v>
      </c>
      <c r="B43" s="201">
        <f t="shared" si="8"/>
        <v>450986</v>
      </c>
      <c r="C43" s="187">
        <f>C21+'May23'!C43</f>
        <v>450986</v>
      </c>
      <c r="D43" s="199">
        <f t="shared" si="5"/>
        <v>1</v>
      </c>
      <c r="E43" s="217">
        <f>E21+'May23'!E43</f>
        <v>0</v>
      </c>
      <c r="F43" s="201">
        <f t="shared" si="9"/>
        <v>452100</v>
      </c>
      <c r="G43" s="187">
        <f>G21+'May23'!G43</f>
        <v>452100</v>
      </c>
      <c r="H43" s="199">
        <f t="shared" si="7"/>
        <v>1</v>
      </c>
      <c r="I43" s="217">
        <f>I21+'May23'!I43</f>
        <v>0</v>
      </c>
      <c r="J43" s="13"/>
      <c r="M43" s="14"/>
      <c r="N43" s="14"/>
    </row>
    <row r="44" spans="1:14" ht="35.1" customHeight="1">
      <c r="A44" s="24" t="s">
        <v>10</v>
      </c>
      <c r="B44" s="202">
        <f>SUM(C44+E44)</f>
        <v>1074325092</v>
      </c>
      <c r="C44" s="218">
        <f>C22+'May23'!C44</f>
        <v>1023693915</v>
      </c>
      <c r="D44" s="204">
        <f t="shared" si="5"/>
        <v>0.95287164250651235</v>
      </c>
      <c r="E44" s="219">
        <f>E22+'May23'!E44</f>
        <v>50631177</v>
      </c>
      <c r="F44" s="202">
        <f>SUM(G44+I44)</f>
        <v>975059353</v>
      </c>
      <c r="G44" s="218">
        <f>G22+'May23'!G44</f>
        <v>938289443</v>
      </c>
      <c r="H44" s="204">
        <f t="shared" si="7"/>
        <v>0.96228956741262084</v>
      </c>
      <c r="I44" s="219">
        <f>I22+'May23'!I44</f>
        <v>36769910</v>
      </c>
      <c r="J44" s="25"/>
      <c r="M44" s="14"/>
      <c r="N44" s="14"/>
    </row>
    <row r="45" spans="1:14" ht="35.1" customHeight="1">
      <c r="A45" s="56" t="s">
        <v>23</v>
      </c>
      <c r="B45" s="57">
        <f>B44-B41-B42</f>
        <v>964196236</v>
      </c>
      <c r="C45" s="58">
        <f>C44-C41-C42</f>
        <v>929080634</v>
      </c>
      <c r="D45" s="59">
        <f t="shared" si="5"/>
        <v>0.96358044069361004</v>
      </c>
      <c r="E45" s="147">
        <f>E44-E41-E42</f>
        <v>35115602</v>
      </c>
      <c r="F45" s="57">
        <f>F44-F41-F42</f>
        <v>975059353</v>
      </c>
      <c r="G45" s="58">
        <f>G44-G41-G42</f>
        <v>938289443</v>
      </c>
      <c r="H45" s="59">
        <f t="shared" si="7"/>
        <v>0.96228956741262084</v>
      </c>
      <c r="I45" s="147">
        <f>I44-I41-I42</f>
        <v>36769910</v>
      </c>
      <c r="J45" s="25"/>
      <c r="M45" s="14"/>
      <c r="N45" s="14"/>
    </row>
    <row r="46" spans="1:14" ht="35.1" customHeight="1">
      <c r="A46" s="157" t="s">
        <v>17</v>
      </c>
      <c r="B46" s="202">
        <f>B45-B40</f>
        <v>849923786</v>
      </c>
      <c r="C46" s="206">
        <f>C45-C40</f>
        <v>834296159</v>
      </c>
      <c r="D46" s="204">
        <f t="shared" si="5"/>
        <v>0.98161290781900767</v>
      </c>
      <c r="E46" s="207">
        <f>E45-E40</f>
        <v>15627627</v>
      </c>
      <c r="F46" s="202">
        <f>F45-F40</f>
        <v>860479073</v>
      </c>
      <c r="G46" s="206">
        <f>G45-G40</f>
        <v>844592018</v>
      </c>
      <c r="H46" s="204">
        <f t="shared" si="7"/>
        <v>0.98153696528073497</v>
      </c>
      <c r="I46" s="207">
        <f>I45-I40</f>
        <v>15887055</v>
      </c>
      <c r="J46" s="38"/>
      <c r="M46" s="14"/>
      <c r="N46" s="14"/>
    </row>
    <row r="47" spans="1:14" ht="35.1" customHeight="1">
      <c r="A47" s="27" t="s">
        <v>21</v>
      </c>
      <c r="B47" s="28">
        <f>C47+E47</f>
        <v>513496</v>
      </c>
      <c r="C47" s="29">
        <f>C25+'May23'!C47</f>
        <v>0</v>
      </c>
      <c r="D47" s="30">
        <f t="shared" si="5"/>
        <v>0</v>
      </c>
      <c r="E47" s="31">
        <f>E25+'May23'!E47</f>
        <v>513496</v>
      </c>
      <c r="F47" s="28">
        <f>G47+I47</f>
        <v>459162</v>
      </c>
      <c r="G47" s="29">
        <f>G25+'May23'!G47</f>
        <v>0</v>
      </c>
      <c r="H47" s="30">
        <f t="shared" si="7"/>
        <v>0</v>
      </c>
      <c r="I47" s="31">
        <f>I25+'May23'!I47</f>
        <v>459162</v>
      </c>
      <c r="J47" s="38"/>
      <c r="M47" s="14"/>
      <c r="N47" s="14"/>
    </row>
    <row r="48" spans="1:14" s="8" customFormat="1" ht="35.1" customHeight="1">
      <c r="A48" s="176" t="s">
        <v>22</v>
      </c>
      <c r="J48" s="177"/>
      <c r="K48" s="7"/>
      <c r="L48" s="7"/>
    </row>
    <row r="49" spans="1:14" ht="35.1" customHeight="1">
      <c r="A49" s="173" t="s">
        <v>25</v>
      </c>
      <c r="B49" s="162"/>
      <c r="C49" s="162"/>
      <c r="D49" s="163"/>
      <c r="E49" s="162"/>
      <c r="F49" s="162"/>
      <c r="G49" s="162"/>
      <c r="H49" s="163"/>
      <c r="I49" s="162"/>
      <c r="J49" s="42"/>
      <c r="M49" s="14"/>
      <c r="N49" s="14"/>
    </row>
    <row r="50" spans="1:14" ht="35.1" customHeight="1">
      <c r="A50" s="181" t="s">
        <v>19</v>
      </c>
      <c r="B50" s="182"/>
      <c r="C50" s="182"/>
      <c r="D50" s="182"/>
      <c r="E50" s="182"/>
      <c r="F50" s="182"/>
      <c r="G50" s="182"/>
      <c r="H50" s="182"/>
      <c r="I50" s="182"/>
      <c r="J50" s="42"/>
      <c r="M50" s="14"/>
      <c r="N50" s="14"/>
    </row>
    <row r="51" spans="1:14" ht="19.899999999999999" customHeight="1">
      <c r="A51" s="173" t="s">
        <v>89</v>
      </c>
      <c r="B51" s="41"/>
      <c r="C51" s="41"/>
      <c r="D51" s="44"/>
      <c r="E51" s="41"/>
      <c r="F51" s="41"/>
      <c r="G51" s="41"/>
      <c r="H51" s="44"/>
      <c r="I51" s="41"/>
      <c r="J51" s="41"/>
      <c r="M51" s="14"/>
      <c r="N51" s="14"/>
    </row>
    <row r="52" spans="1:14" ht="19.899999999999999" customHeight="1">
      <c r="B52" s="41"/>
      <c r="C52" s="41"/>
      <c r="D52" s="41"/>
      <c r="E52" s="41"/>
      <c r="F52" s="41"/>
      <c r="G52" s="41"/>
      <c r="H52" s="41"/>
      <c r="I52" s="41"/>
      <c r="J52" s="41"/>
      <c r="M52" s="14"/>
      <c r="N52" s="14"/>
    </row>
    <row r="53" spans="1:14" ht="19.899999999999999" customHeight="1">
      <c r="A53" s="173" t="s">
        <v>85</v>
      </c>
      <c r="B53" s="41"/>
      <c r="C53" s="41"/>
      <c r="D53" s="41"/>
      <c r="E53" s="41"/>
      <c r="F53" s="41"/>
      <c r="G53" s="41"/>
      <c r="H53" s="41"/>
      <c r="I53" s="41"/>
      <c r="J53" s="41"/>
      <c r="M53" s="14"/>
      <c r="N53" s="14"/>
    </row>
    <row r="54" spans="1:14" ht="19.899999999999999" customHeight="1">
      <c r="A54" s="258" t="s">
        <v>86</v>
      </c>
      <c r="B54" s="41"/>
      <c r="C54" s="41"/>
      <c r="D54" s="41"/>
      <c r="E54" s="41"/>
      <c r="F54" s="41"/>
      <c r="G54" s="41"/>
      <c r="H54" s="41"/>
      <c r="I54" s="41"/>
      <c r="J54" s="41"/>
      <c r="M54" s="14"/>
      <c r="N54" s="14"/>
    </row>
    <row r="55" spans="1:14" ht="19.899999999999999" customHeight="1">
      <c r="A55" s="258" t="s">
        <v>87</v>
      </c>
      <c r="B55" s="41"/>
      <c r="C55" s="41"/>
      <c r="D55" s="41"/>
      <c r="E55" s="41"/>
      <c r="F55" s="41"/>
      <c r="G55" s="41"/>
      <c r="H55" s="41"/>
      <c r="I55" s="41"/>
      <c r="J55" s="41"/>
      <c r="M55" s="14"/>
      <c r="N55" s="14"/>
    </row>
    <row r="56" spans="1:14">
      <c r="B56" s="41"/>
      <c r="C56" s="41"/>
      <c r="D56" s="41"/>
      <c r="E56" s="41"/>
      <c r="F56" s="41"/>
      <c r="G56" s="41"/>
      <c r="H56" s="41"/>
      <c r="I56" s="41"/>
      <c r="J56" s="41"/>
      <c r="M56" s="14"/>
      <c r="N56" s="14"/>
    </row>
    <row r="57" spans="1:14">
      <c r="B57" s="41"/>
      <c r="C57" s="41"/>
      <c r="D57" s="41"/>
      <c r="E57" s="41"/>
      <c r="F57" s="41"/>
      <c r="G57" s="41"/>
      <c r="H57" s="41"/>
      <c r="I57" s="41"/>
      <c r="J57" s="41"/>
      <c r="M57" s="14"/>
      <c r="N57" s="14"/>
    </row>
    <row r="58" spans="1:14">
      <c r="B58" s="41"/>
      <c r="C58" s="41"/>
      <c r="D58" s="41"/>
      <c r="E58" s="41"/>
      <c r="F58" s="41"/>
      <c r="G58" s="41"/>
      <c r="H58" s="41"/>
      <c r="I58" s="41"/>
      <c r="J58" s="41"/>
      <c r="M58" s="14"/>
      <c r="N58" s="14"/>
    </row>
    <row r="59" spans="1:14">
      <c r="B59" s="43"/>
      <c r="C59" s="43"/>
      <c r="D59" s="43"/>
      <c r="E59" s="43"/>
      <c r="F59" s="43"/>
      <c r="G59" s="43"/>
      <c r="H59" s="43"/>
      <c r="I59" s="43"/>
      <c r="J59" s="43"/>
    </row>
    <row r="60" spans="1:14">
      <c r="B60" s="46"/>
      <c r="C60" s="46"/>
      <c r="D60" s="45"/>
      <c r="E60" s="46"/>
      <c r="F60" s="46"/>
      <c r="G60" s="46"/>
      <c r="H60" s="45"/>
      <c r="I60" s="46"/>
      <c r="J60" s="46"/>
    </row>
    <row r="61" spans="1:14">
      <c r="B61"/>
      <c r="C61"/>
      <c r="D61"/>
      <c r="E61"/>
      <c r="F61"/>
      <c r="G61"/>
      <c r="H61"/>
      <c r="I61"/>
      <c r="J61"/>
    </row>
    <row r="62" spans="1:14">
      <c r="B62"/>
      <c r="C62"/>
      <c r="D62"/>
      <c r="E62"/>
      <c r="F62"/>
      <c r="G62"/>
      <c r="H62"/>
      <c r="I62"/>
      <c r="J62"/>
    </row>
    <row r="63" spans="1:14">
      <c r="A63" s="167"/>
      <c r="B63" s="47"/>
      <c r="C63" s="47"/>
      <c r="D63" s="47"/>
      <c r="E63" s="47"/>
      <c r="F63" s="47"/>
      <c r="G63" s="47"/>
      <c r="H63" s="47"/>
      <c r="I63" s="47"/>
      <c r="J63" s="47"/>
    </row>
    <row r="64" spans="1:14">
      <c r="A64" s="167"/>
      <c r="B64" s="47"/>
      <c r="C64" s="47"/>
      <c r="D64" s="40"/>
      <c r="E64" s="47"/>
      <c r="F64" s="47"/>
      <c r="G64" s="47"/>
      <c r="H64" s="40"/>
      <c r="I64" s="47"/>
      <c r="J64" s="47"/>
    </row>
    <row r="65" spans="1:256">
      <c r="A65" s="170"/>
      <c r="B65" s="47"/>
      <c r="C65" s="47"/>
      <c r="D65" s="47"/>
      <c r="E65" s="47"/>
      <c r="F65" s="47"/>
      <c r="G65" s="47"/>
      <c r="H65" s="47"/>
      <c r="I65" s="47"/>
      <c r="J65" s="47"/>
    </row>
    <row r="66" spans="1:256" s="1" customFormat="1">
      <c r="A66" s="167"/>
      <c r="B66" s="47"/>
      <c r="C66" s="47"/>
      <c r="D66" s="47"/>
      <c r="E66" s="47"/>
      <c r="F66" s="47"/>
      <c r="G66" s="47"/>
      <c r="H66" s="47"/>
      <c r="I66" s="47"/>
      <c r="J66" s="47"/>
      <c r="L66" s="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1" customFormat="1">
      <c r="A67" s="167"/>
      <c r="B67" s="47"/>
      <c r="C67" s="47"/>
      <c r="D67" s="40"/>
      <c r="E67" s="47"/>
      <c r="F67" s="47"/>
      <c r="G67" s="47"/>
      <c r="H67" s="40"/>
      <c r="I67" s="47"/>
      <c r="J67" s="47"/>
      <c r="L67" s="6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1" customFormat="1">
      <c r="A68" s="167"/>
      <c r="B68" s="47"/>
      <c r="C68" s="47"/>
      <c r="D68" s="40"/>
      <c r="E68" s="47"/>
      <c r="F68" s="47"/>
      <c r="G68" s="47"/>
      <c r="H68" s="40"/>
      <c r="I68" s="47"/>
      <c r="J68" s="47"/>
      <c r="L68" s="6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" customFormat="1">
      <c r="A69" s="167"/>
      <c r="B69" s="47"/>
      <c r="C69" s="47"/>
      <c r="D69" s="40"/>
      <c r="E69" s="47"/>
      <c r="F69" s="47"/>
      <c r="G69" s="47"/>
      <c r="H69" s="40"/>
      <c r="I69" s="47"/>
      <c r="J69" s="47"/>
      <c r="L69" s="6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1" customFormat="1">
      <c r="A70" s="167"/>
      <c r="B70" s="47"/>
      <c r="C70" s="47"/>
      <c r="D70" s="40"/>
      <c r="E70" s="47"/>
      <c r="F70" s="47"/>
      <c r="G70" s="47"/>
      <c r="H70" s="40"/>
      <c r="I70" s="47"/>
      <c r="J70" s="47"/>
      <c r="L70" s="6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1" customFormat="1">
      <c r="A71" s="167"/>
      <c r="B71" s="47"/>
      <c r="C71" s="47"/>
      <c r="D71" s="40"/>
      <c r="E71" s="47"/>
      <c r="F71" s="47"/>
      <c r="G71" s="47"/>
      <c r="H71" s="40"/>
      <c r="I71" s="47"/>
      <c r="J71" s="47"/>
      <c r="L71" s="6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" customFormat="1">
      <c r="A72" s="170"/>
      <c r="B72" s="47"/>
      <c r="C72" s="47"/>
      <c r="D72" s="40"/>
      <c r="E72" s="47"/>
      <c r="F72" s="47"/>
      <c r="G72" s="47"/>
      <c r="H72" s="40"/>
      <c r="I72" s="47"/>
      <c r="J72" s="47"/>
      <c r="L72" s="6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1" customFormat="1">
      <c r="A73" s="167"/>
      <c r="B73" s="47"/>
      <c r="C73" s="47"/>
      <c r="D73" s="40"/>
      <c r="E73" s="47"/>
      <c r="F73" s="47"/>
      <c r="G73" s="47"/>
      <c r="H73" s="40"/>
      <c r="I73" s="47"/>
      <c r="J73" s="47"/>
      <c r="L73" s="6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1" customFormat="1">
      <c r="A74" s="170"/>
      <c r="B74" s="47"/>
      <c r="C74" s="47"/>
      <c r="D74" s="40"/>
      <c r="E74" s="47"/>
      <c r="F74" s="47"/>
      <c r="G74" s="47"/>
      <c r="H74" s="40"/>
      <c r="I74" s="47"/>
      <c r="J74" s="47"/>
      <c r="L74" s="6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1" customFormat="1">
      <c r="A75" s="167"/>
      <c r="B75" s="47"/>
      <c r="C75" s="47"/>
      <c r="D75" s="40"/>
      <c r="E75" s="47"/>
      <c r="F75" s="47"/>
      <c r="G75" s="47"/>
      <c r="H75" s="40"/>
      <c r="I75" s="47"/>
      <c r="J75" s="47"/>
      <c r="L75" s="6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1" customFormat="1">
      <c r="A76" s="167"/>
      <c r="B76" s="47"/>
      <c r="C76" s="47"/>
      <c r="D76" s="40"/>
      <c r="E76" s="47"/>
      <c r="F76" s="47"/>
      <c r="G76" s="47"/>
      <c r="H76" s="40"/>
      <c r="I76" s="47"/>
      <c r="J76" s="47"/>
      <c r="L76" s="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1" customFormat="1">
      <c r="A77" s="167"/>
      <c r="B77" s="47"/>
      <c r="C77" s="47"/>
      <c r="D77" s="40"/>
      <c r="E77" s="47"/>
      <c r="F77" s="47"/>
      <c r="G77" s="47"/>
      <c r="H77" s="40"/>
      <c r="I77" s="47"/>
      <c r="J77" s="47"/>
      <c r="L77" s="6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1" customFormat="1">
      <c r="A78" s="170"/>
      <c r="B78" s="47"/>
      <c r="C78" s="47"/>
      <c r="D78" s="40"/>
      <c r="E78" s="47"/>
      <c r="F78" s="47"/>
      <c r="G78" s="47"/>
      <c r="H78" s="40"/>
      <c r="I78" s="47"/>
      <c r="J78" s="47"/>
      <c r="L78" s="6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" customFormat="1">
      <c r="A79" s="167"/>
      <c r="B79" s="47"/>
      <c r="C79" s="47"/>
      <c r="D79" s="40"/>
      <c r="E79" s="47"/>
      <c r="F79" s="47"/>
      <c r="G79" s="47"/>
      <c r="H79" s="40"/>
      <c r="I79" s="47"/>
      <c r="J79" s="47"/>
      <c r="L79" s="6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1" customFormat="1">
      <c r="A80" s="170"/>
      <c r="B80" s="47"/>
      <c r="C80" s="47"/>
      <c r="D80" s="40"/>
      <c r="E80" s="47"/>
      <c r="F80" s="47"/>
      <c r="G80" s="47"/>
      <c r="H80" s="40"/>
      <c r="I80" s="47"/>
      <c r="J80" s="47"/>
      <c r="L80" s="6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1" customFormat="1">
      <c r="A81" s="167"/>
      <c r="B81" s="48"/>
      <c r="C81" s="48"/>
      <c r="D81" s="48"/>
      <c r="E81" s="48"/>
      <c r="F81" s="48"/>
      <c r="G81" s="48"/>
      <c r="H81" s="48"/>
      <c r="I81" s="48"/>
      <c r="J81" s="48"/>
      <c r="L81" s="6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1" customFormat="1">
      <c r="A82" s="167"/>
      <c r="B82" s="41"/>
      <c r="C82" s="41"/>
      <c r="D82" s="41"/>
      <c r="E82" s="41"/>
      <c r="F82" s="41"/>
      <c r="G82" s="41"/>
      <c r="H82" s="41"/>
      <c r="I82" s="41"/>
      <c r="J82" s="41"/>
      <c r="L82" s="6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1" customFormat="1">
      <c r="A83" s="165"/>
      <c r="B83" s="43"/>
      <c r="C83" s="43"/>
      <c r="D83" s="43"/>
      <c r="E83" s="43"/>
      <c r="F83" s="43"/>
      <c r="G83" s="43"/>
      <c r="H83" s="43"/>
      <c r="I83" s="43"/>
      <c r="J83" s="43"/>
      <c r="L83" s="6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1" customFormat="1">
      <c r="A84" s="165"/>
      <c r="B84" s="43"/>
      <c r="C84" s="43"/>
      <c r="D84" s="43"/>
      <c r="E84" s="43"/>
      <c r="F84" s="43"/>
      <c r="G84" s="43"/>
      <c r="H84" s="43"/>
      <c r="I84" s="43"/>
      <c r="J84" s="43"/>
      <c r="L84" s="6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1" customFormat="1">
      <c r="A85" s="165"/>
      <c r="B85" s="43"/>
      <c r="C85" s="43"/>
      <c r="D85" s="43"/>
      <c r="E85" s="43"/>
      <c r="F85" s="43"/>
      <c r="G85" s="43"/>
      <c r="H85" s="43"/>
      <c r="I85" s="43"/>
      <c r="J85" s="43"/>
      <c r="L85" s="6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1" customFormat="1">
      <c r="A86" s="172"/>
      <c r="B86" s="43"/>
      <c r="C86" s="43"/>
      <c r="D86" s="43"/>
      <c r="E86" s="43"/>
      <c r="F86" s="43"/>
      <c r="G86" s="43"/>
      <c r="H86" s="43"/>
      <c r="I86" s="43"/>
      <c r="J86" s="43"/>
      <c r="L86" s="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1" customFormat="1">
      <c r="A87" s="165"/>
      <c r="B87" s="43"/>
      <c r="C87" s="43"/>
      <c r="D87" s="43"/>
      <c r="E87" s="43"/>
      <c r="F87" s="43"/>
      <c r="G87" s="43"/>
      <c r="H87" s="43"/>
      <c r="I87" s="43"/>
      <c r="J87" s="43"/>
      <c r="L87" s="6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1" customFormat="1">
      <c r="A88" s="172"/>
      <c r="B88" s="43"/>
      <c r="C88" s="43"/>
      <c r="D88" s="43"/>
      <c r="E88" s="43"/>
      <c r="F88" s="43"/>
      <c r="G88" s="43"/>
      <c r="H88" s="43"/>
      <c r="I88" s="43"/>
      <c r="J88" s="43"/>
      <c r="L88" s="6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1" customFormat="1">
      <c r="A89" s="165"/>
      <c r="B89" s="43"/>
      <c r="C89" s="43"/>
      <c r="D89" s="43"/>
      <c r="E89" s="43"/>
      <c r="F89" s="43"/>
      <c r="G89" s="43"/>
      <c r="H89" s="43"/>
      <c r="I89" s="43"/>
      <c r="J89" s="43"/>
      <c r="L89" s="6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1" customFormat="1">
      <c r="A90" s="165"/>
      <c r="B90" s="43"/>
      <c r="C90" s="43"/>
      <c r="D90" s="43"/>
      <c r="E90" s="43"/>
      <c r="F90" s="43"/>
      <c r="G90" s="43"/>
      <c r="H90" s="43"/>
      <c r="I90" s="43"/>
      <c r="J90" s="43"/>
      <c r="L90" s="6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1" customFormat="1">
      <c r="A91" s="165"/>
      <c r="B91" s="43"/>
      <c r="C91" s="43"/>
      <c r="D91" s="43"/>
      <c r="E91" s="43"/>
      <c r="F91" s="43"/>
      <c r="G91" s="43"/>
      <c r="H91" s="43"/>
      <c r="I91" s="43"/>
      <c r="J91" s="43"/>
      <c r="L91" s="6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1" customFormat="1">
      <c r="A92" s="165"/>
      <c r="B92" s="43"/>
      <c r="C92" s="43"/>
      <c r="D92" s="43"/>
      <c r="E92" s="43"/>
      <c r="F92" s="43"/>
      <c r="G92" s="43"/>
      <c r="H92" s="43"/>
      <c r="I92" s="43"/>
      <c r="J92" s="43"/>
      <c r="L92" s="6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1" customFormat="1">
      <c r="A93" s="165"/>
      <c r="B93" s="43"/>
      <c r="C93" s="43"/>
      <c r="D93" s="43"/>
      <c r="E93" s="43"/>
      <c r="F93" s="43"/>
      <c r="G93" s="43"/>
      <c r="H93" s="43"/>
      <c r="I93" s="43"/>
      <c r="J93" s="43"/>
      <c r="L93" s="6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1" customFormat="1">
      <c r="A94" s="165"/>
      <c r="B94" s="43"/>
      <c r="C94" s="43"/>
      <c r="D94" s="43"/>
      <c r="E94" s="43"/>
      <c r="F94" s="43"/>
      <c r="G94" s="43"/>
      <c r="H94" s="43"/>
      <c r="I94" s="43"/>
      <c r="J94" s="43"/>
      <c r="L94" s="6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1" customFormat="1">
      <c r="A95" s="165"/>
      <c r="B95" s="43"/>
      <c r="C95" s="43"/>
      <c r="D95" s="43"/>
      <c r="E95" s="43"/>
      <c r="F95" s="43"/>
      <c r="G95" s="43"/>
      <c r="H95" s="43"/>
      <c r="I95" s="43"/>
      <c r="J95" s="43"/>
      <c r="L95" s="6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1" customFormat="1">
      <c r="A96" s="165"/>
      <c r="B96" s="43"/>
      <c r="C96" s="43"/>
      <c r="D96" s="43"/>
      <c r="E96" s="43"/>
      <c r="F96" s="43"/>
      <c r="G96" s="43"/>
      <c r="H96" s="43"/>
      <c r="I96" s="43"/>
      <c r="J96" s="43"/>
      <c r="L96" s="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</sheetData>
  <mergeCells count="9">
    <mergeCell ref="A27:A28"/>
    <mergeCell ref="B27:E27"/>
    <mergeCell ref="F27:I27"/>
    <mergeCell ref="A1:I1"/>
    <mergeCell ref="A2:I2"/>
    <mergeCell ref="A3:I3"/>
    <mergeCell ref="A5:A6"/>
    <mergeCell ref="B5:E5"/>
    <mergeCell ref="F5:I5"/>
  </mergeCells>
  <pageMargins left="0.75" right="0.75" top="1" bottom="1" header="0.5" footer="0.5"/>
  <pageSetup scale="38" orientation="portrait" r:id="rId1"/>
  <headerFooter alignWithMargins="0"/>
  <ignoredErrors>
    <ignoredError sqref="B37 D37 F37 H37 D45:D46 H45:H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Oct22</vt:lpstr>
      <vt:lpstr>Nov22</vt:lpstr>
      <vt:lpstr>Dec22</vt:lpstr>
      <vt:lpstr>Jan23</vt:lpstr>
      <vt:lpstr>Feb23</vt:lpstr>
      <vt:lpstr>Mar23</vt:lpstr>
      <vt:lpstr>Apr23</vt:lpstr>
      <vt:lpstr>May23</vt:lpstr>
      <vt:lpstr>June23</vt:lpstr>
      <vt:lpstr>July23</vt:lpstr>
      <vt:lpstr>Aug23</vt:lpstr>
      <vt:lpstr>Sep23</vt:lpstr>
      <vt:lpstr>'Apr23'!Print_Area</vt:lpstr>
      <vt:lpstr>'Aug23'!Print_Area</vt:lpstr>
      <vt:lpstr>'Dec22'!Print_Area</vt:lpstr>
      <vt:lpstr>'Feb23'!Print_Area</vt:lpstr>
      <vt:lpstr>'Jan23'!Print_Area</vt:lpstr>
      <vt:lpstr>July23!Print_Area</vt:lpstr>
      <vt:lpstr>June23!Print_Area</vt:lpstr>
      <vt:lpstr>'Mar23'!Print_Area</vt:lpstr>
      <vt:lpstr>'May23'!Print_Area</vt:lpstr>
      <vt:lpstr>'Nov22'!Print_Area</vt:lpstr>
      <vt:lpstr>'Oct22'!Print_Area</vt:lpstr>
      <vt:lpstr>'Sep23'!Print_Area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B. Jenkins</dc:creator>
  <cp:lastModifiedBy>Elizabeth W. Burke</cp:lastModifiedBy>
  <cp:lastPrinted>2020-09-09T20:42:57Z</cp:lastPrinted>
  <dcterms:created xsi:type="dcterms:W3CDTF">2018-11-06T12:56:46Z</dcterms:created>
  <dcterms:modified xsi:type="dcterms:W3CDTF">2024-04-12T13:52:29Z</dcterms:modified>
</cp:coreProperties>
</file>